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mc:AlternateContent xmlns:mc="http://schemas.openxmlformats.org/markup-compatibility/2006">
    <mc:Choice Requires="x15">
      <x15ac:absPath xmlns:x15ac="http://schemas.microsoft.com/office/spreadsheetml/2010/11/ac" url="H:\Desktop - stop OneDrive from syncing\"/>
    </mc:Choice>
  </mc:AlternateContent>
  <xr:revisionPtr revIDLastSave="0" documentId="8_{B42C34DA-F072-4BAE-AFA8-E108243F1E8B}" xr6:coauthVersionLast="47" xr6:coauthVersionMax="47" xr10:uidLastSave="{00000000-0000-0000-0000-000000000000}"/>
  <bookViews>
    <workbookView xWindow="-120" yWindow="-120" windowWidth="29040" windowHeight="15840" tabRatio="316" xr2:uid="{00000000-000D-0000-FFFF-FFFF00000000}"/>
  </bookViews>
  <sheets>
    <sheet name="Instructions" sheetId="44" r:id="rId1"/>
    <sheet name="Reimbursement Form" sheetId="1" r:id="rId2"/>
    <sheet name="Variables USNH" sheetId="7" state="hidden" r:id="rId3"/>
    <sheet name="Variables PSU" sheetId="45" state="hidden" r:id="rId4"/>
    <sheet name="Variables KSC" sheetId="46" state="hidden" r:id="rId5"/>
  </sheets>
  <definedNames>
    <definedName name="AddBusinessLines">'Reimbursement Form'!#REF!</definedName>
    <definedName name="AddMileLines">'Reimbursement Form'!$I$37</definedName>
    <definedName name="BusExp">'Reimbursement Form'!$A$48:$K$48</definedName>
    <definedName name="BusExpLinesTemplate">'Reimbursement Form'!$M$15:$W$15</definedName>
    <definedName name="BusLines">'Reimbursement Form'!#REF!</definedName>
    <definedName name="DepartDate">'Reimbursement Form'!#REF!</definedName>
    <definedName name="KSC_Mileage_Rate_table">'Variables KSC'!$A$9:$C$40</definedName>
    <definedName name="Milage_rate_table" localSheetId="4">'Variables KSC'!$A$9:$C$40</definedName>
    <definedName name="Milage_rate_table" localSheetId="3">'Variables PSU'!$A$9:$C$40</definedName>
    <definedName name="Milage_rate_table">'Variables USNH'!$A$9:$C$40</definedName>
    <definedName name="MilageLinesTemplate">'Reimbursement Form'!$M$12:$W$12</definedName>
    <definedName name="mile">'Reimbursement Form'!$A$46:$K$46</definedName>
    <definedName name="MileDate">'Reimbursement Form'!$B$38</definedName>
    <definedName name="_xlnm.Print_Area" localSheetId="0">Instructions!$A$1:$M$35</definedName>
    <definedName name="_xlnm.Print_Area" localSheetId="1">'Reimbursement Form'!$A$1:$K$67</definedName>
    <definedName name="_xlnm.Print_Area" localSheetId="4">'Variables KSC'!$B$2:$K$2</definedName>
    <definedName name="_xlnm.Print_Area" localSheetId="3">'Variables PSU'!$B$2:$K$2</definedName>
    <definedName name="_xlnm.Print_Area" localSheetId="2">'Variables USNH'!$B$2:$K$2</definedName>
    <definedName name="PSU_Mileage_Rate_Table">'Variables PSU'!$A$9:$C$40</definedName>
    <definedName name="ReturnDate">'Reimbursement Form'!$E$7</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 l="1"/>
  <c r="K4" i="1"/>
  <c r="J45" i="1"/>
  <c r="J44" i="1"/>
  <c r="J40" i="1"/>
  <c r="J41" i="1"/>
  <c r="J42" i="1"/>
  <c r="J43" i="1"/>
  <c r="J39" i="1"/>
  <c r="K45" i="1" l="1"/>
  <c r="K44" i="1"/>
  <c r="K43" i="1"/>
  <c r="K39" i="1"/>
  <c r="K42" i="1"/>
  <c r="K41" i="1"/>
  <c r="K40" i="1"/>
  <c r="C25" i="1"/>
  <c r="C10" i="1"/>
  <c r="C11" i="1" s="1"/>
  <c r="Z32" i="1"/>
  <c r="AA32" i="1" s="1"/>
  <c r="X32" i="1"/>
  <c r="Y32" i="1" s="1"/>
  <c r="V32" i="1"/>
  <c r="W32" i="1" s="1"/>
  <c r="T32" i="1"/>
  <c r="U32" i="1" s="1"/>
  <c r="R32" i="1"/>
  <c r="S32" i="1" s="1"/>
  <c r="P32" i="1"/>
  <c r="Q32" i="1" s="1"/>
  <c r="N32" i="1"/>
  <c r="O32" i="1" s="1"/>
  <c r="L32" i="1"/>
  <c r="M32" i="1" s="1"/>
  <c r="B32" i="1"/>
  <c r="Z31" i="1"/>
  <c r="AA31" i="1" s="1"/>
  <c r="X31" i="1"/>
  <c r="Y31" i="1" s="1"/>
  <c r="V31" i="1"/>
  <c r="W31" i="1" s="1"/>
  <c r="T31" i="1"/>
  <c r="U31" i="1" s="1"/>
  <c r="R31" i="1"/>
  <c r="S31" i="1" s="1"/>
  <c r="P31" i="1"/>
  <c r="Q31" i="1" s="1"/>
  <c r="N31" i="1"/>
  <c r="O31" i="1" s="1"/>
  <c r="L31" i="1"/>
  <c r="M31" i="1" s="1"/>
  <c r="B31" i="1"/>
  <c r="Z30" i="1"/>
  <c r="AA30" i="1" s="1"/>
  <c r="X30" i="1"/>
  <c r="Y30" i="1" s="1"/>
  <c r="V30" i="1"/>
  <c r="W30" i="1" s="1"/>
  <c r="T30" i="1"/>
  <c r="U30" i="1" s="1"/>
  <c r="R30" i="1"/>
  <c r="S30" i="1" s="1"/>
  <c r="P30" i="1"/>
  <c r="Q30" i="1" s="1"/>
  <c r="N30" i="1"/>
  <c r="O30" i="1" s="1"/>
  <c r="L30" i="1"/>
  <c r="M30" i="1" s="1"/>
  <c r="B30" i="1"/>
  <c r="Z28" i="1"/>
  <c r="AA28" i="1" s="1"/>
  <c r="X28" i="1"/>
  <c r="Y28" i="1" s="1"/>
  <c r="V28" i="1"/>
  <c r="T28" i="1"/>
  <c r="U28" i="1" s="1"/>
  <c r="R28" i="1"/>
  <c r="S28" i="1" s="1"/>
  <c r="P28" i="1"/>
  <c r="Q28" i="1" s="1"/>
  <c r="N28" i="1"/>
  <c r="L28" i="1"/>
  <c r="B28" i="1"/>
  <c r="J25" i="1"/>
  <c r="J26" i="1" s="1"/>
  <c r="I25" i="1"/>
  <c r="I26" i="1" s="1"/>
  <c r="H25" i="1"/>
  <c r="H26" i="1" s="1"/>
  <c r="G25" i="1"/>
  <c r="G26" i="1" s="1"/>
  <c r="F25" i="1"/>
  <c r="F26" i="1" s="1"/>
  <c r="E25" i="1"/>
  <c r="E26" i="1" s="1"/>
  <c r="D25" i="1"/>
  <c r="D26" i="1" s="1"/>
  <c r="C26" i="1"/>
  <c r="K18" i="1"/>
  <c r="K16" i="1"/>
  <c r="K15" i="1"/>
  <c r="K14" i="1"/>
  <c r="K13" i="1"/>
  <c r="V12" i="1"/>
  <c r="W12" i="1" s="1"/>
  <c r="K12" i="1"/>
  <c r="F8" i="46"/>
  <c r="E8" i="46"/>
  <c r="D10" i="1" l="1"/>
  <c r="E10" i="1" s="1"/>
  <c r="F10" i="1" s="1"/>
  <c r="G10" i="1" s="1"/>
  <c r="H10" i="1" s="1"/>
  <c r="I10" i="1" s="1"/>
  <c r="J10" i="1" s="1"/>
  <c r="M28" i="1"/>
  <c r="M33" i="1" s="1"/>
  <c r="C33" i="1" s="1"/>
  <c r="K47" i="1"/>
  <c r="Y33" i="1"/>
  <c r="I33" i="1" s="1"/>
  <c r="AA33" i="1"/>
  <c r="J33" i="1" s="1"/>
  <c r="U33" i="1"/>
  <c r="G33" i="1" s="1"/>
  <c r="S33" i="1"/>
  <c r="F33" i="1" s="1"/>
  <c r="Q33" i="1"/>
  <c r="E33" i="1" s="1"/>
  <c r="O28" i="1"/>
  <c r="O33" i="1" s="1"/>
  <c r="D33" i="1" s="1"/>
  <c r="W28" i="1"/>
  <c r="W33" i="1" s="1"/>
  <c r="H33" i="1" s="1"/>
  <c r="J2" i="45"/>
  <c r="K2" i="45" s="1"/>
  <c r="J2" i="46"/>
  <c r="K2" i="46" s="1"/>
  <c r="F7" i="46"/>
  <c r="F9" i="45"/>
  <c r="E9" i="45"/>
  <c r="F7" i="45"/>
  <c r="D11" i="1" l="1"/>
  <c r="E11" i="1"/>
  <c r="K33" i="1"/>
  <c r="K49" i="1" s="1"/>
  <c r="E9" i="7"/>
  <c r="F11" i="1" l="1"/>
  <c r="E7" i="7"/>
  <c r="F7" i="7"/>
  <c r="F9" i="7"/>
  <c r="J2" i="7"/>
  <c r="K2" i="7" s="1"/>
  <c r="G11" i="1" l="1"/>
  <c r="H11" i="1" l="1"/>
  <c r="I11" i="1"/>
  <c r="J11" i="1"/>
</calcChain>
</file>

<file path=xl/sharedStrings.xml><?xml version="1.0" encoding="utf-8"?>
<sst xmlns="http://schemas.openxmlformats.org/spreadsheetml/2006/main" count="152" uniqueCount="131">
  <si>
    <t>Instructions for Non-Employee Travel Reimbursement Form</t>
  </si>
  <si>
    <t>Click on the "Reimbursement Form" folder tab below to begin working on your reimbursement form.</t>
  </si>
  <si>
    <t xml:space="preserve">The Travel Reimbursement Form is an Excel spreadsheet that has been formatted to allow </t>
  </si>
  <si>
    <t>you to easily complete your travel reimbursements. Its features include:</t>
  </si>
  <si>
    <t>1.  Automatically performs all math calculations.</t>
  </si>
  <si>
    <t>2.  Generates day of week based on date entered.</t>
  </si>
  <si>
    <t>3.  Determines mileage rate based on dates traveled.</t>
  </si>
  <si>
    <t>4.  Calculates reduced meal per diems.</t>
  </si>
  <si>
    <t>5.  Allows traveler to add additional mileage lines for multiple day trips.</t>
  </si>
  <si>
    <t>All Non-Employees who are authorized to travel on behalf of USNH must abide by the</t>
  </si>
  <si>
    <r>
      <t>USNH Travel Policies.</t>
    </r>
    <r>
      <rPr>
        <b/>
        <sz val="12"/>
        <rFont val="Times New Roman"/>
        <family val="1"/>
      </rPr>
      <t xml:space="preserve"> Reimbursement for services or goods is not allowable.</t>
    </r>
  </si>
  <si>
    <t>https://www.usnh.edu/usnh-financial-services-policies-and-procedures/07-travel</t>
  </si>
  <si>
    <t xml:space="preserve"> </t>
  </si>
  <si>
    <t xml:space="preserve">Enter the purpose of the business travel.  A business purpose must be descriptive enough to clearly </t>
  </si>
  <si>
    <t>answer any questions regarding who traveled, the necessity of their travel, and the benefit to USNH.</t>
  </si>
  <si>
    <t xml:space="preserve">Per Diem is required unless an exception has been approved.  If you choose to claim less than the </t>
  </si>
  <si>
    <t xml:space="preserve">per diem rate, ensure each day amount claimed is less than the Per Diem Allowance Daily Meal </t>
  </si>
  <si>
    <t xml:space="preserve">per Per Diem Rate.  If you are approved to submit for actual travel meal expenses, record the total daily </t>
  </si>
  <si>
    <t>are required.</t>
  </si>
  <si>
    <t xml:space="preserve">To find incidental Per Diem for outside of the Contiguous (lower) 48 states please visit the Defense 
Travel Management Office and select your destination. Incidental Per Diem for inside the  
Contiguous 48 states is currently listed at $5.00 Per day. The form should input the $5.00 for you. </t>
  </si>
  <si>
    <t>https://www.travel.dod.mil/Travel-Transportation-Rates/Per-Diem/Per-Diem-Rate-Lookup/</t>
  </si>
  <si>
    <t>The site may give an unsafe error but this is okay go to advanced setting to advance.</t>
  </si>
  <si>
    <t>Send the Reimbursement Form including to signature to your Campus Department contact along with all</t>
  </si>
  <si>
    <t>or google maps for all mileage claimed).</t>
  </si>
  <si>
    <t xml:space="preserve">If you are unable to sign the form using a digital signature (i.e. DocuSign or Adobe certified e-signature)  </t>
  </si>
  <si>
    <t>please ensure that you include an approval statement in your email to the Campus Department contact</t>
  </si>
  <si>
    <t>when you send the form.</t>
  </si>
  <si>
    <t>USNH Non-Employee Travel Reimbursement Form</t>
  </si>
  <si>
    <t>Non-Employee/Business Trip Information</t>
  </si>
  <si>
    <t>Date:</t>
  </si>
  <si>
    <t>X</t>
  </si>
  <si>
    <t>Traveler Name:</t>
  </si>
  <si>
    <t>Depart Date:</t>
  </si>
  <si>
    <t>Return Date:</t>
  </si>
  <si>
    <t xml:space="preserve">Destination: </t>
  </si>
  <si>
    <t>Purpose of Travel:</t>
  </si>
  <si>
    <t>Yes</t>
  </si>
  <si>
    <r>
      <rPr>
        <sz val="9"/>
        <rFont val="Times New Roman"/>
        <family val="1"/>
      </rPr>
      <t>*The business purpose must be descriptive enough to clearly answer any questions regarding the necessity of the travel and the benefit to USNH.</t>
    </r>
    <r>
      <rPr>
        <b/>
        <sz val="12"/>
        <rFont val="Times New Roman"/>
        <family val="1"/>
      </rPr>
      <t xml:space="preserve">  </t>
    </r>
  </si>
  <si>
    <t>No</t>
  </si>
  <si>
    <t>Non-Employee Paid Travel Expenses</t>
  </si>
  <si>
    <t>TOTAL</t>
  </si>
  <si>
    <t>Date (MM/DD/YY)</t>
  </si>
  <si>
    <t>Day</t>
  </si>
  <si>
    <t>Mileage reimbursement template line</t>
  </si>
  <si>
    <t>Auto Rental</t>
  </si>
  <si>
    <t>Taxi/Tolls/Parking</t>
  </si>
  <si>
    <t>Air/Bus Fare</t>
  </si>
  <si>
    <t>Business Expense template line</t>
  </si>
  <si>
    <t>Telephone/Fax</t>
  </si>
  <si>
    <t>Lodging</t>
  </si>
  <si>
    <t xml:space="preserve">Actual Travel Meals </t>
  </si>
  <si>
    <t>Moved to this page as validations will not work across tabs in versions &lt; 2010.</t>
  </si>
  <si>
    <t>Per Diem Meals -</t>
  </si>
  <si>
    <t xml:space="preserve">Per Diem is required unless an exception has been approved.  If actual meal expense is approved, enter the daily total each day above and provide itmized receipts for all actual travel meals. If you choose to claim less than the per diem rate, enter that amount in Per Diem Allowance and do not complete the Adjusted Per Diem Rate section. (Amount claimed must be less than the Per Diem Allowance daily Meal Per Diem Rate).  Note, reimbursement for business meals (non travel) is not allowable.
 </t>
  </si>
  <si>
    <t xml:space="preserve">Percent Allocations - </t>
  </si>
  <si>
    <t>First and Last Day</t>
  </si>
  <si>
    <t>Earliest allowable date</t>
  </si>
  <si>
    <t>Per Diem Allowance</t>
  </si>
  <si>
    <t>Lunch</t>
  </si>
  <si>
    <t>Latest allowable date</t>
  </si>
  <si>
    <t>Updated to 202 on 01/6/22</t>
  </si>
  <si>
    <t>Incidental</t>
  </si>
  <si>
    <t>Meals Allowance</t>
  </si>
  <si>
    <t>Adjusted Per Diem Rate</t>
  </si>
  <si>
    <t>Indicate if meals were provided by other sources - included with conference, provided by a colleague or vendor, etc.</t>
  </si>
  <si>
    <t>Dinner</t>
  </si>
  <si>
    <t>Other than the first or last day:</t>
  </si>
  <si>
    <t>Daily Allowance Total</t>
  </si>
  <si>
    <t>Mileage -</t>
  </si>
  <si>
    <t>Enter only allowable reimbursable mileage in this section.  Refer to USNH policy 07-009.</t>
  </si>
  <si>
    <r>
      <t xml:space="preserve">The mileage rate and total amount will be calculated based on the date and number of miles. Enter dates in MM/DD/YY format.  </t>
    </r>
    <r>
      <rPr>
        <b/>
        <sz val="10"/>
        <rFont val="Times New Roman"/>
        <family val="1"/>
      </rPr>
      <t>Map of travel must be submitted.</t>
    </r>
  </si>
  <si>
    <t>To add additional mileage expense lines enter the number of lines, press tab, then click "Add Mileage Lines".</t>
  </si>
  <si>
    <t xml:space="preserve">Date </t>
  </si>
  <si>
    <t>Departure, Destination, Purpose of Travel **attach a map with this form</t>
  </si>
  <si>
    <t>Round Trip?</t>
  </si>
  <si>
    <t>Total Miles</t>
  </si>
  <si>
    <t>Mileage Rate</t>
  </si>
  <si>
    <t>If multiple trips included above please include business purpose for each trip.</t>
  </si>
  <si>
    <t>Total Mileage Expenses</t>
  </si>
  <si>
    <t>Total Travel Expenses Paid by Non-Employee:</t>
  </si>
  <si>
    <t>Approvals/Signatures</t>
  </si>
  <si>
    <t xml:space="preserve">I certify that the above expenses were incurred conform to USNH Financial Services Policies and Procedures related to business travel.  (https://www.usnh.edu/usnh-financial-services-policies-and-procedures/07-travel)
1. All travel expenses are appropriate and reasonable;  
2. Where applicable, no travel expenses above were included in the registration fees of the conference attended;
3. No travel expenses above were paid by any other entity;
4. No travel expenses above have been submitted for reimbursement elsewhere, nor will they be in the future; 
5. Where applicable, scanned or imaged receipts provided to support these travel expenses are true copies of the original receipts                                                                                        
</t>
  </si>
  <si>
    <t>Traveler/Payee</t>
  </si>
  <si>
    <t>Signature</t>
  </si>
  <si>
    <t>Date</t>
  </si>
  <si>
    <t>Name and Title</t>
  </si>
  <si>
    <t>Exception Approver (if applicable)</t>
  </si>
  <si>
    <t>*USNH Policy regarding exceptions are detailed within USNH Policy 07-001</t>
  </si>
  <si>
    <t>Period-begin</t>
  </si>
  <si>
    <t>Period-End</t>
  </si>
  <si>
    <t>Changed 11/30/99 AMS - IRS rate to be effective as of 1/1/2000</t>
  </si>
  <si>
    <t>Added and correct formulas in cells 'Reimbursement Form!I35:I39' 11/30/99 AMS - IRS rate to be effective as of 1/1/2000</t>
  </si>
  <si>
    <t>Mileage rate changed per S. McCarthy, Travel Coordinator - svd</t>
  </si>
  <si>
    <t>Mileage rate changed per S. McCarthy, Travel Coordinator - svd 12/30/02</t>
  </si>
  <si>
    <t>Mileage rate changed per C.Sendak, Tax consultant - ams 01/05/2004</t>
  </si>
  <si>
    <t>Mileage rate changed per C. Sendak, Tax consultant - svd 11/24/04</t>
  </si>
  <si>
    <t>Mileage rate changed per C. Sendak, Tax consultant - svd 09/12/05</t>
  </si>
  <si>
    <t>Mileage rate changed per C. Sendak, Tax consultant - svd 12/06/05</t>
  </si>
  <si>
    <t>Mileage rate changed per D. Zarembo, Tax consultant - svd 12/06/05</t>
  </si>
  <si>
    <t>Mileage rate changed per D. Zarembo, Tax consultant - AMS 6/27/2008</t>
  </si>
  <si>
    <t>Mileage rate changed per D. Zarembo, Tax consultant - AMS 12/1/2008</t>
  </si>
  <si>
    <t>Mileage rate changed per D. Zarembo, Tax consultant - AMS 12/24/2009</t>
  </si>
  <si>
    <t>Milage rate changed per Steph and CM - AMS 12/21/2010</t>
  </si>
  <si>
    <t>Milage rate changed per Steph - AMS 6/30/2011</t>
  </si>
  <si>
    <t>Milage Rate changed per Steph - AMS 12/31/2012</t>
  </si>
  <si>
    <t>Milage Rate changed per Steph - AMS 12/18/2013</t>
  </si>
  <si>
    <t>Milage Rate changed per Steph - AMS 12/22/2014</t>
  </si>
  <si>
    <t>Milage Rate Changed per Faith - AMS 12/21/2015</t>
  </si>
  <si>
    <t>Milage Rate Changed per Jay - 12/14/2016</t>
  </si>
  <si>
    <t>Mileage Rate Changed  by Jay 12/14/17</t>
  </si>
  <si>
    <t>Mileage Rate Changed per Faith 12/17/18</t>
  </si>
  <si>
    <t>Mileage Rate Changed per Faith and IRS new release 12/31/19 &amp; 1/2/20</t>
  </si>
  <si>
    <t>Per IRS new release 12/22/2020 and Jay</t>
  </si>
  <si>
    <t xml:space="preserve">Per IRS new release 12/22/2020 and Francine. </t>
  </si>
  <si>
    <t>Per IRS news release on 6/9/22 and Francine</t>
  </si>
  <si>
    <t>Note, no rate change as of 12/22/22, rate changed on 12/31/22</t>
  </si>
  <si>
    <t>Per IRS news release on 12/14/23 and Christine Heise.</t>
  </si>
  <si>
    <t>Per email in AP folder from Thomas Weeks</t>
  </si>
  <si>
    <t>Per email in AP folder from Thomas Weeks 1/18/19</t>
  </si>
  <si>
    <t>Per IRS new release 12/31/19 and email from Thomas Weeks.</t>
  </si>
  <si>
    <t>Per IRS new release 12/22/2020 and email from Thomas Weeks 1/5/2021.</t>
  </si>
  <si>
    <t>Per IRS news release 12/17/2021 and phone call with Thomas Weeks 1/6/2022.</t>
  </si>
  <si>
    <t>Per IRS news release on 6/9/22 and per email from Thomas Weeks 6/11/22</t>
  </si>
  <si>
    <t>Remaining at current rate Per Liane Wiley 1/2/2020 &amp; 1/5/2021</t>
  </si>
  <si>
    <t>Per Michele Stone 10/26/21 KSC will be following IRS rate.</t>
  </si>
  <si>
    <t>Per Michele Stone teams message on 1/6/21 KSC will follow IRS rate</t>
  </si>
  <si>
    <t>Per IRS news release on 6/9/22 and email notice from Brian Downing on 6/10/22</t>
  </si>
  <si>
    <t>Miscellaneous Travel</t>
  </si>
  <si>
    <t>meal amount in the applicable  'Actual Travel Meals' cell.  Itemized receipts showing form of payment</t>
  </si>
  <si>
    <t xml:space="preserve">itemized receipts and documentation to substantiate the reimbursement (including maps such as MapQuest </t>
  </si>
  <si>
    <t>Enter your Full Legal Name, departure and return date and destination. The form will not allow you to save or print before these fields are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</si>
</sst>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000\-00\-0000"/>
    <numFmt numFmtId="166" formatCode="mm/dd/yyyy"/>
    <numFmt numFmtId="167" formatCode="_(* #,##0.000_);_(* \(#,##0.000\);_(* &quot;-&quot;??_);_(@_)"/>
    <numFmt numFmtId="168" formatCode="_(* #,##0.000_);_(* \(#,##0.000\);_(* &quot;-&quot;???_);_(@_)"/>
  </numFmts>
  <fonts count="24" x14ac:knownFonts="1">
    <font>
      <sz val="12"/>
      <name val="Times New Roman"/>
    </font>
    <font>
      <sz val="12"/>
      <name val="Times New Roman"/>
      <family val="1"/>
    </font>
    <font>
      <b/>
      <sz val="18"/>
      <color indexed="9"/>
      <name val="Times New Roman"/>
      <family val="1"/>
    </font>
    <font>
      <sz val="12"/>
      <color indexed="9"/>
      <name val="Times New Roman"/>
      <family val="1"/>
    </font>
    <font>
      <b/>
      <sz val="12"/>
      <name val="Times New Roman"/>
      <family val="1"/>
    </font>
    <font>
      <sz val="14"/>
      <name val="Times New Roman"/>
      <family val="1"/>
    </font>
    <font>
      <sz val="11"/>
      <name val="Times New Roman"/>
      <family val="1"/>
    </font>
    <font>
      <sz val="10"/>
      <name val="Times New Roman"/>
      <family val="1"/>
    </font>
    <font>
      <b/>
      <sz val="11"/>
      <name val="Times New Roman"/>
      <family val="1"/>
    </font>
    <font>
      <u/>
      <sz val="11"/>
      <name val="Times New Roman"/>
      <family val="1"/>
    </font>
    <font>
      <sz val="9"/>
      <name val="Times New Roman"/>
      <family val="1"/>
    </font>
    <font>
      <b/>
      <sz val="14"/>
      <name val="Times New Roman"/>
      <family val="1"/>
    </font>
    <font>
      <u/>
      <sz val="12"/>
      <color indexed="12"/>
      <name val="Times New Roman"/>
      <family val="1"/>
    </font>
    <font>
      <b/>
      <sz val="10"/>
      <name val="Times New Roman"/>
      <family val="1"/>
    </font>
    <font>
      <b/>
      <sz val="16"/>
      <color indexed="9"/>
      <name val="Times New Roman"/>
      <family val="1"/>
    </font>
    <font>
      <b/>
      <sz val="16"/>
      <name val="Times New Roman"/>
      <family val="1"/>
    </font>
    <font>
      <sz val="16"/>
      <name val="Times New Roman"/>
      <family val="1"/>
    </font>
    <font>
      <b/>
      <u/>
      <sz val="12"/>
      <name val="Times New Roman"/>
      <family val="1"/>
    </font>
    <font>
      <b/>
      <u/>
      <sz val="11"/>
      <name val="Times New Roman"/>
      <family val="1"/>
    </font>
    <font>
      <b/>
      <i/>
      <sz val="11"/>
      <name val="Times New Roman"/>
      <family val="1"/>
    </font>
    <font>
      <b/>
      <sz val="10.5"/>
      <name val="Times New Roman"/>
      <family val="1"/>
    </font>
    <font>
      <b/>
      <u/>
      <sz val="12"/>
      <color rgb="FF3C36F2"/>
      <name val="Times New Roman"/>
      <family val="1"/>
    </font>
    <font>
      <b/>
      <sz val="9"/>
      <name val="Times New Roman"/>
      <family val="1"/>
    </font>
    <font>
      <sz val="10"/>
      <color rgb="FF3366FF"/>
      <name val="Times New Roman"/>
      <family val="1"/>
    </font>
  </fonts>
  <fills count="8">
    <fill>
      <patternFill patternType="none"/>
    </fill>
    <fill>
      <patternFill patternType="gray125"/>
    </fill>
    <fill>
      <patternFill patternType="solid">
        <fgColor indexed="22"/>
        <bgColor indexed="64"/>
      </patternFill>
    </fill>
    <fill>
      <patternFill patternType="solid">
        <fgColor indexed="30"/>
        <bgColor indexed="64"/>
      </patternFill>
    </fill>
    <fill>
      <patternFill patternType="solid">
        <fgColor indexed="9"/>
        <bgColor indexed="64"/>
      </patternFill>
    </fill>
    <fill>
      <patternFill patternType="solid">
        <fgColor indexed="55"/>
        <bgColor indexed="64"/>
      </patternFill>
    </fill>
    <fill>
      <patternFill patternType="solid">
        <fgColor theme="0" tint="-0.249977111117893"/>
        <bgColor indexed="64"/>
      </patternFill>
    </fill>
    <fill>
      <patternFill patternType="solid">
        <fgColor theme="6"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xf numFmtId="9" fontId="1" fillId="0" borderId="0" applyFont="0" applyFill="0" applyBorder="0" applyAlignment="0" applyProtection="0"/>
  </cellStyleXfs>
  <cellXfs count="180">
    <xf numFmtId="0" fontId="0" fillId="0" borderId="0" xfId="0"/>
    <xf numFmtId="0" fontId="2" fillId="3" borderId="0" xfId="0" applyFont="1" applyFill="1" applyAlignment="1">
      <alignment horizontal="left"/>
    </xf>
    <xf numFmtId="0" fontId="2" fillId="3" borderId="0" xfId="0" applyFont="1" applyFill="1" applyAlignment="1">
      <alignment horizontal="center"/>
    </xf>
    <xf numFmtId="0" fontId="3" fillId="3" borderId="0" xfId="0" applyFont="1" applyFill="1"/>
    <xf numFmtId="0" fontId="0" fillId="3" borderId="0" xfId="0" applyFill="1"/>
    <xf numFmtId="4" fontId="6" fillId="0" borderId="1" xfId="0" applyNumberFormat="1" applyFont="1" applyBorder="1"/>
    <xf numFmtId="0" fontId="0" fillId="4" borderId="0" xfId="0" applyFill="1"/>
    <xf numFmtId="0" fontId="5" fillId="5" borderId="0" xfId="0" applyFont="1" applyFill="1" applyAlignment="1">
      <alignment horizontal="center"/>
    </xf>
    <xf numFmtId="0" fontId="0" fillId="5" borderId="0" xfId="0" applyFill="1"/>
    <xf numFmtId="2" fontId="0" fillId="0" borderId="0" xfId="0" applyNumberFormat="1"/>
    <xf numFmtId="0" fontId="6" fillId="0" borderId="1" xfId="0" applyFont="1" applyBorder="1" applyProtection="1">
      <protection locked="0"/>
    </xf>
    <xf numFmtId="164" fontId="6" fillId="4" borderId="1" xfId="0" applyNumberFormat="1" applyFont="1" applyFill="1" applyBorder="1" applyProtection="1">
      <protection locked="0"/>
    </xf>
    <xf numFmtId="0" fontId="0" fillId="0" borderId="0" xfId="0" applyProtection="1">
      <protection locked="0"/>
    </xf>
    <xf numFmtId="0" fontId="0" fillId="4" borderId="1" xfId="0" applyFill="1" applyBorder="1" applyProtection="1">
      <protection locked="0"/>
    </xf>
    <xf numFmtId="2" fontId="0" fillId="0" borderId="0" xfId="0" applyNumberFormat="1" applyProtection="1">
      <protection locked="0"/>
    </xf>
    <xf numFmtId="0" fontId="7" fillId="0" borderId="0" xfId="0" applyFont="1" applyProtection="1">
      <protection locked="0"/>
    </xf>
    <xf numFmtId="0" fontId="3" fillId="5" borderId="9" xfId="0" applyFont="1" applyFill="1" applyBorder="1" applyAlignment="1">
      <alignment horizontal="center"/>
    </xf>
    <xf numFmtId="0" fontId="6" fillId="0" borderId="0" xfId="0" applyFont="1" applyAlignment="1" applyProtection="1">
      <alignment horizontal="left"/>
      <protection locked="0"/>
    </xf>
    <xf numFmtId="0" fontId="11" fillId="4" borderId="0" xfId="0" applyFont="1" applyFill="1"/>
    <xf numFmtId="0" fontId="7" fillId="0" borderId="0" xfId="0" applyFont="1"/>
    <xf numFmtId="166" fontId="6" fillId="0" borderId="10" xfId="0" applyNumberFormat="1" applyFont="1" applyBorder="1" applyAlignment="1" applyProtection="1">
      <alignment horizontal="left"/>
      <protection locked="0"/>
    </xf>
    <xf numFmtId="9" fontId="0" fillId="0" borderId="0" xfId="4" applyFont="1"/>
    <xf numFmtId="14" fontId="0" fillId="0" borderId="0" xfId="0" applyNumberFormat="1"/>
    <xf numFmtId="166" fontId="0" fillId="0" borderId="0" xfId="0" applyNumberFormat="1"/>
    <xf numFmtId="0" fontId="16" fillId="0" borderId="0" xfId="0" applyFont="1" applyAlignment="1">
      <alignment vertical="center"/>
    </xf>
    <xf numFmtId="166" fontId="6" fillId="0" borderId="1" xfId="0" applyNumberFormat="1" applyFont="1" applyBorder="1" applyAlignment="1" applyProtection="1">
      <alignment horizontal="left"/>
      <protection locked="0"/>
    </xf>
    <xf numFmtId="14" fontId="0" fillId="0" borderId="0" xfId="0" applyNumberFormat="1" applyAlignment="1">
      <alignment horizontal="left"/>
    </xf>
    <xf numFmtId="167" fontId="0" fillId="0" borderId="0" xfId="1" applyNumberFormat="1" applyFont="1"/>
    <xf numFmtId="168" fontId="6" fillId="2" borderId="0" xfId="0" applyNumberFormat="1" applyFont="1" applyFill="1" applyAlignment="1">
      <alignment horizontal="center"/>
    </xf>
    <xf numFmtId="166" fontId="0" fillId="0" borderId="13" xfId="0" applyNumberFormat="1" applyBorder="1"/>
    <xf numFmtId="14" fontId="0" fillId="0" borderId="14" xfId="0" applyNumberFormat="1" applyBorder="1"/>
    <xf numFmtId="167" fontId="0" fillId="0" borderId="15" xfId="1" applyNumberFormat="1" applyFont="1" applyBorder="1"/>
    <xf numFmtId="166" fontId="0" fillId="0" borderId="16" xfId="0" applyNumberFormat="1" applyBorder="1"/>
    <xf numFmtId="167" fontId="0" fillId="0" borderId="17" xfId="1" applyNumberFormat="1" applyFont="1" applyBorder="1"/>
    <xf numFmtId="167" fontId="0" fillId="0" borderId="17" xfId="1" applyNumberFormat="1" applyFont="1" applyBorder="1" applyAlignment="1">
      <alignment horizontal="right"/>
    </xf>
    <xf numFmtId="166" fontId="0" fillId="0" borderId="18" xfId="0" applyNumberFormat="1" applyBorder="1"/>
    <xf numFmtId="0" fontId="0" fillId="0" borderId="19" xfId="0" applyBorder="1"/>
    <xf numFmtId="167" fontId="0" fillId="0" borderId="20" xfId="1" applyNumberFormat="1" applyFont="1" applyBorder="1"/>
    <xf numFmtId="168" fontId="6" fillId="2" borderId="21" xfId="0" applyNumberFormat="1" applyFont="1" applyFill="1" applyBorder="1" applyAlignment="1">
      <alignment horizontal="center"/>
    </xf>
    <xf numFmtId="14" fontId="1" fillId="0" borderId="0" xfId="0" applyNumberFormat="1" applyFont="1"/>
    <xf numFmtId="0" fontId="1" fillId="0" borderId="0" xfId="0" applyFont="1"/>
    <xf numFmtId="0" fontId="1" fillId="0" borderId="0" xfId="0" applyFont="1" applyProtection="1">
      <protection locked="0"/>
    </xf>
    <xf numFmtId="0" fontId="1" fillId="4" borderId="0" xfId="0" applyFont="1" applyFill="1"/>
    <xf numFmtId="0" fontId="0" fillId="4" borderId="0" xfId="0" applyFill="1" applyProtection="1">
      <protection locked="0"/>
    </xf>
    <xf numFmtId="0" fontId="1" fillId="0" borderId="16" xfId="0" applyFont="1" applyBorder="1"/>
    <xf numFmtId="0" fontId="5" fillId="5" borderId="0" xfId="0" applyFont="1" applyFill="1" applyAlignment="1">
      <alignment horizontal="right"/>
    </xf>
    <xf numFmtId="0" fontId="9" fillId="0" borderId="0" xfId="0" applyFont="1" applyAlignment="1">
      <alignment horizontal="center"/>
    </xf>
    <xf numFmtId="0" fontId="0" fillId="0" borderId="0" xfId="0" applyAlignment="1">
      <alignment horizontal="right"/>
    </xf>
    <xf numFmtId="0" fontId="0" fillId="5" borderId="0" xfId="0" applyFill="1" applyAlignment="1">
      <alignment horizontal="right"/>
    </xf>
    <xf numFmtId="0" fontId="4" fillId="5" borderId="0" xfId="0" applyFont="1" applyFill="1" applyAlignment="1">
      <alignment horizontal="right"/>
    </xf>
    <xf numFmtId="0" fontId="1" fillId="0" borderId="0" xfId="0" applyFont="1" applyAlignment="1">
      <alignment horizontal="left"/>
    </xf>
    <xf numFmtId="0" fontId="4" fillId="5" borderId="0" xfId="0" applyFont="1" applyFill="1" applyAlignment="1">
      <alignment horizontal="left" vertical="center"/>
    </xf>
    <xf numFmtId="0" fontId="17" fillId="2" borderId="0" xfId="3" applyFont="1" applyFill="1" applyAlignment="1" applyProtection="1"/>
    <xf numFmtId="0" fontId="1" fillId="0" borderId="0" xfId="0" applyFont="1" applyAlignment="1">
      <alignment horizontal="right"/>
    </xf>
    <xf numFmtId="167" fontId="1" fillId="0" borderId="0" xfId="1" applyNumberFormat="1" applyFont="1" applyFill="1"/>
    <xf numFmtId="43" fontId="6" fillId="0" borderId="1" xfId="1" applyFont="1" applyFill="1" applyBorder="1"/>
    <xf numFmtId="0" fontId="6" fillId="0" borderId="1" xfId="0" applyFont="1" applyBorder="1" applyAlignment="1" applyProtection="1">
      <alignment horizontal="right"/>
      <protection locked="0"/>
    </xf>
    <xf numFmtId="0" fontId="9" fillId="0" borderId="9" xfId="0" applyFont="1" applyBorder="1" applyAlignment="1">
      <alignment horizontal="left"/>
    </xf>
    <xf numFmtId="0" fontId="4" fillId="0" borderId="3" xfId="0" applyFont="1" applyBorder="1" applyAlignment="1" applyProtection="1">
      <alignment horizontal="left"/>
      <protection locked="0"/>
    </xf>
    <xf numFmtId="0" fontId="16" fillId="0" borderId="0" xfId="0" applyFont="1" applyAlignment="1" applyProtection="1">
      <alignment vertical="center"/>
      <protection locked="0"/>
    </xf>
    <xf numFmtId="0" fontId="15" fillId="0" borderId="0" xfId="0" applyFont="1" applyAlignment="1">
      <alignment horizontal="right" vertical="center"/>
    </xf>
    <xf numFmtId="0" fontId="15" fillId="0" borderId="0" xfId="0" applyFont="1" applyAlignment="1">
      <alignment horizontal="right"/>
    </xf>
    <xf numFmtId="0" fontId="16" fillId="0" borderId="0" xfId="0" applyFont="1" applyProtection="1">
      <protection locked="0"/>
    </xf>
    <xf numFmtId="0" fontId="0" fillId="0" borderId="1" xfId="0" applyBorder="1" applyAlignment="1" applyProtection="1">
      <alignment horizontal="center" vertical="center"/>
      <protection locked="0"/>
    </xf>
    <xf numFmtId="0" fontId="0" fillId="0" borderId="0" xfId="0" applyAlignment="1" applyProtection="1">
      <alignment horizontal="right"/>
      <protection locked="0"/>
    </xf>
    <xf numFmtId="14" fontId="7" fillId="0" borderId="1" xfId="0" applyNumberFormat="1" applyFont="1" applyBorder="1" applyAlignment="1">
      <alignment horizontal="center"/>
    </xf>
    <xf numFmtId="0" fontId="6" fillId="0" borderId="1" xfId="0" applyFont="1" applyBorder="1" applyAlignment="1" applyProtection="1">
      <alignment horizontal="left"/>
      <protection locked="0"/>
    </xf>
    <xf numFmtId="164" fontId="6" fillId="0" borderId="12" xfId="0" applyNumberFormat="1" applyFont="1" applyBorder="1" applyProtection="1">
      <protection locked="0"/>
    </xf>
    <xf numFmtId="0" fontId="1" fillId="4" borderId="0" xfId="0" applyFont="1" applyFill="1" applyProtection="1">
      <protection locked="0"/>
    </xf>
    <xf numFmtId="166" fontId="1" fillId="0" borderId="0" xfId="0" applyNumberFormat="1" applyFont="1"/>
    <xf numFmtId="4" fontId="6" fillId="0" borderId="1" xfId="0" applyNumberFormat="1" applyFont="1" applyBorder="1" applyAlignment="1" applyProtection="1">
      <alignment horizontal="right"/>
      <protection locked="0"/>
    </xf>
    <xf numFmtId="0" fontId="0" fillId="2" borderId="0" xfId="0" applyFill="1" applyProtection="1">
      <protection locked="0"/>
    </xf>
    <xf numFmtId="10" fontId="13" fillId="0" borderId="0" xfId="0" applyNumberFormat="1" applyFont="1"/>
    <xf numFmtId="0" fontId="1" fillId="0" borderId="1" xfId="0" applyFont="1" applyBorder="1" applyAlignment="1" applyProtection="1">
      <alignment horizontal="center" vertical="center"/>
      <protection locked="0"/>
    </xf>
    <xf numFmtId="2" fontId="1" fillId="0" borderId="0" xfId="0" applyNumberFormat="1" applyFont="1" applyProtection="1">
      <protection locked="0"/>
    </xf>
    <xf numFmtId="10" fontId="7" fillId="0" borderId="0" xfId="0" applyNumberFormat="1" applyFont="1"/>
    <xf numFmtId="0" fontId="20" fillId="0" borderId="0" xfId="0" applyFont="1"/>
    <xf numFmtId="39" fontId="6" fillId="0" borderId="1" xfId="2" applyNumberFormat="1" applyFont="1" applyBorder="1" applyProtection="1"/>
    <xf numFmtId="43" fontId="6" fillId="0" borderId="1" xfId="1" applyFont="1" applyBorder="1" applyProtection="1"/>
    <xf numFmtId="166" fontId="0" fillId="0" borderId="0" xfId="0" applyNumberFormat="1" applyProtection="1">
      <protection locked="0"/>
    </xf>
    <xf numFmtId="166" fontId="6" fillId="0" borderId="0" xfId="0" applyNumberFormat="1" applyFont="1" applyAlignment="1" applyProtection="1">
      <alignment horizontal="left"/>
      <protection locked="0"/>
    </xf>
    <xf numFmtId="0" fontId="6" fillId="0" borderId="0" xfId="0" applyFont="1" applyAlignment="1" applyProtection="1">
      <alignment horizontal="center"/>
      <protection locked="0"/>
    </xf>
    <xf numFmtId="0" fontId="6" fillId="0" borderId="0" xfId="0" applyFont="1" applyProtection="1">
      <protection locked="0"/>
    </xf>
    <xf numFmtId="0" fontId="5" fillId="0" borderId="0" xfId="0" applyFont="1" applyProtection="1">
      <protection locked="0"/>
    </xf>
    <xf numFmtId="0" fontId="0" fillId="0" borderId="3" xfId="0" applyBorder="1" applyProtection="1">
      <protection locked="0"/>
    </xf>
    <xf numFmtId="0" fontId="4" fillId="0" borderId="5" xfId="0" applyFont="1" applyBorder="1"/>
    <xf numFmtId="0" fontId="1" fillId="0" borderId="9" xfId="0" applyFont="1" applyBorder="1" applyAlignment="1">
      <alignment horizontal="left"/>
    </xf>
    <xf numFmtId="0" fontId="1" fillId="0" borderId="9" xfId="0" applyFont="1" applyBorder="1"/>
    <xf numFmtId="0" fontId="1" fillId="0" borderId="6" xfId="0" applyFont="1" applyBorder="1"/>
    <xf numFmtId="0" fontId="4" fillId="0" borderId="0" xfId="0" applyFont="1" applyAlignment="1" applyProtection="1">
      <alignment horizontal="left"/>
      <protection locked="0"/>
    </xf>
    <xf numFmtId="0" fontId="1" fillId="0" borderId="0" xfId="0" applyFont="1" applyAlignment="1" applyProtection="1">
      <alignment horizontal="left"/>
      <protection locked="0"/>
    </xf>
    <xf numFmtId="0" fontId="1" fillId="0" borderId="8" xfId="0" applyFont="1" applyBorder="1" applyAlignment="1">
      <alignment horizontal="left"/>
    </xf>
    <xf numFmtId="0" fontId="0" fillId="0" borderId="7" xfId="0" applyBorder="1"/>
    <xf numFmtId="0" fontId="0" fillId="0" borderId="9" xfId="0" applyBorder="1"/>
    <xf numFmtId="0" fontId="4" fillId="0" borderId="9" xfId="0" applyFont="1" applyBorder="1" applyAlignment="1">
      <alignment horizontal="left"/>
    </xf>
    <xf numFmtId="0" fontId="4" fillId="0" borderId="6" xfId="0" applyFont="1" applyBorder="1" applyAlignment="1">
      <alignment horizontal="left"/>
    </xf>
    <xf numFmtId="0" fontId="0" fillId="0" borderId="1" xfId="0" applyBorder="1"/>
    <xf numFmtId="0" fontId="0" fillId="2" borderId="0" xfId="0" applyFill="1"/>
    <xf numFmtId="4" fontId="6" fillId="0" borderId="1" xfId="0" applyNumberFormat="1" applyFont="1" applyBorder="1" applyAlignment="1">
      <alignment horizontal="right"/>
    </xf>
    <xf numFmtId="0" fontId="21" fillId="0" borderId="0" xfId="3" applyFont="1" applyFill="1" applyAlignment="1" applyProtection="1"/>
    <xf numFmtId="0" fontId="1" fillId="0" borderId="0" xfId="0" applyFont="1" applyAlignment="1">
      <alignment vertical="top"/>
    </xf>
    <xf numFmtId="0" fontId="1" fillId="0" borderId="0" xfId="0" applyFont="1" applyAlignment="1">
      <alignment horizontal="left" wrapText="1"/>
    </xf>
    <xf numFmtId="0" fontId="4" fillId="0" borderId="0" xfId="0" applyFont="1" applyAlignment="1">
      <alignment horizontal="left"/>
    </xf>
    <xf numFmtId="0" fontId="1" fillId="0" borderId="0" xfId="0" applyFont="1" applyAlignment="1">
      <alignment horizontal="left" vertical="top" wrapText="1"/>
    </xf>
    <xf numFmtId="0" fontId="12" fillId="0" borderId="0" xfId="3" applyAlignment="1" applyProtection="1">
      <alignment horizontal="left"/>
    </xf>
    <xf numFmtId="14" fontId="6" fillId="0" borderId="22" xfId="0" applyNumberFormat="1" applyFont="1" applyBorder="1" applyAlignment="1" applyProtection="1">
      <alignment wrapText="1"/>
      <protection locked="0"/>
    </xf>
    <xf numFmtId="0" fontId="22" fillId="6" borderId="0" xfId="0" applyFont="1" applyFill="1"/>
    <xf numFmtId="0" fontId="4" fillId="6" borderId="0" xfId="0" applyFont="1" applyFill="1"/>
    <xf numFmtId="4" fontId="6" fillId="7" borderId="23" xfId="0" applyNumberFormat="1" applyFont="1" applyFill="1" applyBorder="1"/>
    <xf numFmtId="14" fontId="1" fillId="0" borderId="22" xfId="0" applyNumberFormat="1" applyFont="1" applyBorder="1" applyAlignment="1">
      <alignment wrapText="1"/>
    </xf>
    <xf numFmtId="0" fontId="4" fillId="0" borderId="0" xfId="0" applyFont="1" applyProtection="1">
      <protection locked="0"/>
    </xf>
    <xf numFmtId="0" fontId="4" fillId="5" borderId="0" xfId="0" applyFont="1" applyFill="1"/>
    <xf numFmtId="0" fontId="1" fillId="0" borderId="1" xfId="0" applyFont="1" applyBorder="1" applyAlignment="1" applyProtection="1">
      <alignment horizontal="left"/>
      <protection locked="0"/>
    </xf>
    <xf numFmtId="14" fontId="4" fillId="7" borderId="29" xfId="0" applyNumberFormat="1" applyFont="1" applyFill="1" applyBorder="1" applyAlignment="1">
      <alignment horizontal="right"/>
    </xf>
    <xf numFmtId="0" fontId="2" fillId="5" borderId="9" xfId="0" applyFont="1" applyFill="1" applyBorder="1" applyAlignment="1">
      <alignment horizontal="center"/>
    </xf>
    <xf numFmtId="0" fontId="3" fillId="5" borderId="9" xfId="0" applyFont="1" applyFill="1" applyBorder="1"/>
    <xf numFmtId="0" fontId="1" fillId="0" borderId="0" xfId="0" applyFont="1" applyAlignment="1">
      <alignment horizontal="center"/>
    </xf>
    <xf numFmtId="0" fontId="0" fillId="0" borderId="0" xfId="0" applyAlignment="1">
      <alignment horizontal="left"/>
    </xf>
    <xf numFmtId="0" fontId="1" fillId="0" borderId="0" xfId="0" applyFont="1" applyAlignment="1">
      <alignment horizontal="left"/>
    </xf>
    <xf numFmtId="0" fontId="12" fillId="0" borderId="0" xfId="3" applyAlignment="1" applyProtection="1">
      <alignment horizontal="left"/>
    </xf>
    <xf numFmtId="0" fontId="1" fillId="0" borderId="0" xfId="0" applyFont="1" applyAlignment="1">
      <alignment horizontal="left" wrapText="1"/>
    </xf>
    <xf numFmtId="0" fontId="12" fillId="0" borderId="0" xfId="3" applyAlignment="1" applyProtection="1">
      <alignment horizontal="center"/>
    </xf>
    <xf numFmtId="0" fontId="1" fillId="0" borderId="0" xfId="0" applyFont="1" applyAlignment="1">
      <alignment horizontal="left" vertical="top" wrapText="1"/>
    </xf>
    <xf numFmtId="0" fontId="21" fillId="2" borderId="0" xfId="3" applyFont="1" applyFill="1" applyAlignment="1" applyProtection="1">
      <alignment horizontal="left" vertical="top"/>
    </xf>
    <xf numFmtId="0" fontId="10" fillId="2" borderId="0" xfId="0" applyFont="1" applyFill="1" applyAlignment="1">
      <alignment horizontal="left" vertical="center" wrapText="1"/>
    </xf>
    <xf numFmtId="0" fontId="11" fillId="5" borderId="0" xfId="0" applyFont="1" applyFill="1" applyAlignment="1">
      <alignment horizontal="left"/>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9" fillId="0" borderId="9" xfId="0" applyFont="1" applyBorder="1" applyAlignment="1">
      <alignment horizontal="left"/>
    </xf>
    <xf numFmtId="0" fontId="12" fillId="2" borderId="0" xfId="3" applyFill="1" applyAlignment="1" applyProtection="1">
      <alignment horizontal="left" vertical="center"/>
    </xf>
    <xf numFmtId="0" fontId="18" fillId="6" borderId="0" xfId="3" applyFont="1" applyFill="1" applyAlignment="1" applyProtection="1"/>
    <xf numFmtId="0" fontId="8" fillId="6" borderId="0" xfId="0" applyFont="1" applyFill="1"/>
    <xf numFmtId="0" fontId="6" fillId="0" borderId="10" xfId="0" applyFont="1" applyBorder="1" applyAlignment="1" applyProtection="1">
      <alignment horizontal="left" wrapText="1"/>
      <protection locked="0"/>
    </xf>
    <xf numFmtId="0" fontId="6" fillId="0" borderId="11" xfId="0" applyFont="1" applyBorder="1" applyAlignment="1" applyProtection="1">
      <alignment horizontal="left" wrapText="1"/>
      <protection locked="0"/>
    </xf>
    <xf numFmtId="0" fontId="6" fillId="0" borderId="12" xfId="0" applyFont="1" applyBorder="1" applyAlignment="1" applyProtection="1">
      <alignment horizontal="left" wrapText="1"/>
      <protection locked="0"/>
    </xf>
    <xf numFmtId="0" fontId="8" fillId="7" borderId="24" xfId="0" applyFont="1" applyFill="1" applyBorder="1" applyAlignment="1">
      <alignment horizontal="center"/>
    </xf>
    <xf numFmtId="0" fontId="8" fillId="7" borderId="25" xfId="0" applyFont="1" applyFill="1" applyBorder="1" applyAlignment="1">
      <alignment horizontal="center"/>
    </xf>
    <xf numFmtId="0" fontId="8" fillId="7" borderId="26" xfId="0" applyFont="1" applyFill="1" applyBorder="1" applyAlignment="1">
      <alignment horizontal="center"/>
    </xf>
    <xf numFmtId="0" fontId="1" fillId="0" borderId="7" xfId="0" applyFont="1" applyBorder="1" applyAlignment="1">
      <alignment horizontal="right"/>
    </xf>
    <xf numFmtId="0" fontId="0" fillId="0" borderId="0" xfId="0" applyAlignment="1">
      <alignment horizontal="right"/>
    </xf>
    <xf numFmtId="0" fontId="0" fillId="0" borderId="8" xfId="0" applyBorder="1" applyAlignment="1">
      <alignment horizontal="right"/>
    </xf>
    <xf numFmtId="0" fontId="10" fillId="0" borderId="1" xfId="0" applyFont="1" applyBorder="1" applyAlignment="1" applyProtection="1">
      <alignment horizontal="left" wrapText="1"/>
      <protection locked="0"/>
    </xf>
    <xf numFmtId="0" fontId="4" fillId="0" borderId="3" xfId="0" applyFont="1" applyBorder="1" applyAlignment="1">
      <alignment horizontal="left" vertical="center"/>
    </xf>
    <xf numFmtId="0" fontId="16" fillId="0" borderId="0" xfId="0" applyFont="1" applyAlignment="1" applyProtection="1">
      <alignment horizontal="left" vertical="center"/>
      <protection locked="0"/>
    </xf>
    <xf numFmtId="0" fontId="14" fillId="3" borderId="0" xfId="0" applyFont="1" applyFill="1" applyAlignment="1">
      <alignment horizontal="center" vertical="center"/>
    </xf>
    <xf numFmtId="0" fontId="4" fillId="7" borderId="27" xfId="0" applyFont="1" applyFill="1" applyBorder="1" applyAlignment="1">
      <alignment horizontal="right"/>
    </xf>
    <xf numFmtId="0" fontId="4" fillId="7" borderId="28" xfId="0" applyFont="1" applyFill="1" applyBorder="1" applyAlignment="1">
      <alignment horizontal="right"/>
    </xf>
    <xf numFmtId="165" fontId="6" fillId="0" borderId="11" xfId="0" applyNumberFormat="1" applyFont="1" applyBorder="1" applyAlignment="1" applyProtection="1">
      <alignment horizontal="left" wrapText="1"/>
      <protection locked="0"/>
    </xf>
    <xf numFmtId="165" fontId="6" fillId="0" borderId="9" xfId="0" applyNumberFormat="1" applyFont="1" applyBorder="1" applyAlignment="1" applyProtection="1">
      <alignment horizontal="left" wrapText="1"/>
      <protection locked="0"/>
    </xf>
    <xf numFmtId="165" fontId="6" fillId="0" borderId="6" xfId="0" applyNumberFormat="1" applyFont="1" applyBorder="1" applyAlignment="1" applyProtection="1">
      <alignment horizontal="left" wrapText="1"/>
      <protection locked="0"/>
    </xf>
    <xf numFmtId="0" fontId="4" fillId="0" borderId="5" xfId="0" applyFont="1" applyBorder="1" applyAlignment="1">
      <alignment horizontal="left"/>
    </xf>
    <xf numFmtId="0" fontId="4" fillId="0" borderId="9" xfId="0" applyFont="1" applyBorder="1" applyAlignment="1">
      <alignment horizontal="left"/>
    </xf>
    <xf numFmtId="0" fontId="4" fillId="0" borderId="4"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7" fillId="2" borderId="3" xfId="0" applyFont="1" applyFill="1" applyBorder="1" applyAlignment="1">
      <alignment horizontal="left" vertical="center" wrapText="1"/>
    </xf>
    <xf numFmtId="0" fontId="7" fillId="2" borderId="0" xfId="0" applyFont="1" applyFill="1" applyAlignment="1">
      <alignment horizontal="left" vertical="center" wrapText="1"/>
    </xf>
    <xf numFmtId="0" fontId="4" fillId="0" borderId="2"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9" xfId="0" applyFont="1" applyBorder="1" applyAlignment="1" applyProtection="1">
      <alignment horizontal="left"/>
      <protection locked="0"/>
    </xf>
    <xf numFmtId="0" fontId="0" fillId="0" borderId="3" xfId="0" applyBorder="1" applyAlignment="1" applyProtection="1">
      <alignment horizontal="left"/>
      <protection locked="0"/>
    </xf>
    <xf numFmtId="0" fontId="0" fillId="0" borderId="9" xfId="0" applyBorder="1" applyAlignment="1" applyProtection="1">
      <alignment horizontal="left"/>
      <protection locked="0"/>
    </xf>
    <xf numFmtId="0" fontId="1" fillId="0" borderId="3" xfId="0" applyFont="1" applyBorder="1" applyAlignment="1">
      <alignment horizontal="left"/>
    </xf>
    <xf numFmtId="0" fontId="19" fillId="0" borderId="0" xfId="0" applyFont="1" applyAlignment="1">
      <alignment horizontal="left"/>
    </xf>
    <xf numFmtId="0" fontId="8" fillId="0" borderId="0" xfId="0" applyFont="1" applyAlignment="1">
      <alignment horizontal="left"/>
    </xf>
    <xf numFmtId="0" fontId="0" fillId="0" borderId="2" xfId="0" applyBorder="1" applyAlignment="1" applyProtection="1">
      <alignment horizontal="left"/>
      <protection locked="0"/>
    </xf>
    <xf numFmtId="0" fontId="0" fillId="0" borderId="5" xfId="0" applyBorder="1" applyAlignment="1" applyProtection="1">
      <alignment horizontal="left"/>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9" xfId="0" applyBorder="1" applyAlignment="1" applyProtection="1">
      <alignment horizontal="center"/>
      <protection locked="0"/>
    </xf>
    <xf numFmtId="0" fontId="0" fillId="0" borderId="6" xfId="0" applyBorder="1" applyAlignment="1" applyProtection="1">
      <alignment horizontal="center"/>
      <protection locked="0"/>
    </xf>
    <xf numFmtId="49" fontId="6" fillId="0" borderId="5" xfId="0" applyNumberFormat="1" applyFont="1" applyBorder="1" applyAlignment="1" applyProtection="1">
      <alignment horizontal="left"/>
      <protection locked="0"/>
    </xf>
    <xf numFmtId="49" fontId="6" fillId="0" borderId="9" xfId="0" applyNumberFormat="1" applyFont="1" applyBorder="1" applyAlignment="1" applyProtection="1">
      <alignment horizontal="left"/>
      <protection locked="0"/>
    </xf>
    <xf numFmtId="49" fontId="6" fillId="0" borderId="6" xfId="0" applyNumberFormat="1" applyFont="1" applyBorder="1" applyAlignment="1" applyProtection="1">
      <alignment horizontal="left"/>
      <protection locked="0"/>
    </xf>
    <xf numFmtId="0" fontId="1" fillId="0" borderId="10"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12" xfId="0" applyFont="1" applyBorder="1" applyAlignment="1" applyProtection="1">
      <alignment horizontal="left" wrapText="1"/>
      <protection locked="0"/>
    </xf>
    <xf numFmtId="0" fontId="6" fillId="0" borderId="10" xfId="0" applyFont="1" applyBorder="1" applyAlignment="1" applyProtection="1">
      <alignment horizontal="left"/>
      <protection locked="0"/>
    </xf>
    <xf numFmtId="0" fontId="6" fillId="0" borderId="11" xfId="0" applyFont="1" applyBorder="1" applyAlignment="1" applyProtection="1">
      <alignment horizontal="left"/>
      <protection locked="0"/>
    </xf>
    <xf numFmtId="0" fontId="6" fillId="0" borderId="12" xfId="0" applyFont="1" applyBorder="1" applyAlignment="1" applyProtection="1">
      <alignment horizontal="left"/>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colors>
    <mruColors>
      <color rgb="FF3C3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85725</xdr:colOff>
      <xdr:row>1</xdr:row>
      <xdr:rowOff>98425</xdr:rowOff>
    </xdr:from>
    <xdr:to>
      <xdr:col>10</xdr:col>
      <xdr:colOff>0</xdr:colOff>
      <xdr:row>1</xdr:row>
      <xdr:rowOff>98425</xdr:rowOff>
    </xdr:to>
    <xdr:sp macro="" textlink="">
      <xdr:nvSpPr>
        <xdr:cNvPr id="5183" name="Line 1">
          <a:extLst>
            <a:ext uri="{FF2B5EF4-FFF2-40B4-BE49-F238E27FC236}">
              <a16:creationId xmlns:a16="http://schemas.microsoft.com/office/drawing/2014/main" id="{00000000-0008-0000-0000-00003F140000}"/>
            </a:ext>
          </a:extLst>
        </xdr:cNvPr>
        <xdr:cNvSpPr>
          <a:spLocks noChangeShapeType="1"/>
        </xdr:cNvSpPr>
      </xdr:nvSpPr>
      <xdr:spPr bwMode="auto">
        <a:xfrm>
          <a:off x="276225" y="377825"/>
          <a:ext cx="5984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133350</xdr:colOff>
      <xdr:row>3</xdr:row>
      <xdr:rowOff>190500</xdr:rowOff>
    </xdr:from>
    <xdr:to>
      <xdr:col>30</xdr:col>
      <xdr:colOff>133350</xdr:colOff>
      <xdr:row>4</xdr:row>
      <xdr:rowOff>180975</xdr:rowOff>
    </xdr:to>
    <xdr:sp macro="" textlink="">
      <xdr:nvSpPr>
        <xdr:cNvPr id="1875" name="Line 206">
          <a:extLst>
            <a:ext uri="{FF2B5EF4-FFF2-40B4-BE49-F238E27FC236}">
              <a16:creationId xmlns:a16="http://schemas.microsoft.com/office/drawing/2014/main" id="{00000000-0008-0000-0100-000053070000}"/>
            </a:ext>
          </a:extLst>
        </xdr:cNvPr>
        <xdr:cNvSpPr>
          <a:spLocks noChangeShapeType="1"/>
        </xdr:cNvSpPr>
      </xdr:nvSpPr>
      <xdr:spPr bwMode="auto">
        <a:xfrm>
          <a:off x="10906125" y="1095375"/>
          <a:ext cx="0" cy="2000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28575</xdr:colOff>
      <xdr:row>5</xdr:row>
      <xdr:rowOff>0</xdr:rowOff>
    </xdr:from>
    <xdr:to>
      <xdr:col>3</xdr:col>
      <xdr:colOff>323850</xdr:colOff>
      <xdr:row>5</xdr:row>
      <xdr:rowOff>0</xdr:rowOff>
    </xdr:to>
    <xdr:sp macro="" textlink="">
      <xdr:nvSpPr>
        <xdr:cNvPr id="1232" name="Text Box 208">
          <a:extLst>
            <a:ext uri="{FF2B5EF4-FFF2-40B4-BE49-F238E27FC236}">
              <a16:creationId xmlns:a16="http://schemas.microsoft.com/office/drawing/2014/main" id="{00000000-0008-0000-0100-0000D0040000}"/>
            </a:ext>
          </a:extLst>
        </xdr:cNvPr>
        <xdr:cNvSpPr txBox="1">
          <a:spLocks noChangeArrowheads="1"/>
        </xdr:cNvSpPr>
      </xdr:nvSpPr>
      <xdr:spPr bwMode="auto">
        <a:xfrm>
          <a:off x="1943100" y="1552575"/>
          <a:ext cx="2952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M</a:t>
          </a:r>
        </a:p>
      </xdr:txBody>
    </xdr:sp>
    <xdr:clientData/>
  </xdr:twoCellAnchor>
  <xdr:twoCellAnchor>
    <xdr:from>
      <xdr:col>10</xdr:col>
      <xdr:colOff>419100</xdr:colOff>
      <xdr:row>5</xdr:row>
      <xdr:rowOff>0</xdr:rowOff>
    </xdr:from>
    <xdr:to>
      <xdr:col>10</xdr:col>
      <xdr:colOff>714375</xdr:colOff>
      <xdr:row>5</xdr:row>
      <xdr:rowOff>0</xdr:rowOff>
    </xdr:to>
    <xdr:sp macro="" textlink="">
      <xdr:nvSpPr>
        <xdr:cNvPr id="1235" name="Text Box 211">
          <a:extLst>
            <a:ext uri="{FF2B5EF4-FFF2-40B4-BE49-F238E27FC236}">
              <a16:creationId xmlns:a16="http://schemas.microsoft.com/office/drawing/2014/main" id="{00000000-0008-0000-0100-0000D3040000}"/>
            </a:ext>
          </a:extLst>
        </xdr:cNvPr>
        <xdr:cNvSpPr txBox="1">
          <a:spLocks noChangeArrowheads="1"/>
        </xdr:cNvSpPr>
      </xdr:nvSpPr>
      <xdr:spPr bwMode="auto">
        <a:xfrm>
          <a:off x="8077200" y="1552575"/>
          <a:ext cx="2952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PM</a:t>
          </a:r>
        </a:p>
      </xdr:txBody>
    </xdr:sp>
    <xdr:clientData/>
  </xdr:twoCellAnchor>
  <xdr:twoCellAnchor>
    <xdr:from>
      <xdr:col>3</xdr:col>
      <xdr:colOff>247650</xdr:colOff>
      <xdr:row>4</xdr:row>
      <xdr:rowOff>9525</xdr:rowOff>
    </xdr:from>
    <xdr:to>
      <xdr:col>3</xdr:col>
      <xdr:colOff>247650</xdr:colOff>
      <xdr:row>4</xdr:row>
      <xdr:rowOff>247650</xdr:rowOff>
    </xdr:to>
    <xdr:sp macro="" textlink="">
      <xdr:nvSpPr>
        <xdr:cNvPr id="62" name="Line 206">
          <a:extLst>
            <a:ext uri="{FF2B5EF4-FFF2-40B4-BE49-F238E27FC236}">
              <a16:creationId xmlns:a16="http://schemas.microsoft.com/office/drawing/2014/main" id="{00000000-0008-0000-0100-00003E000000}"/>
            </a:ext>
          </a:extLst>
        </xdr:cNvPr>
        <xdr:cNvSpPr>
          <a:spLocks noChangeShapeType="1"/>
        </xdr:cNvSpPr>
      </xdr:nvSpPr>
      <xdr:spPr bwMode="auto">
        <a:xfrm>
          <a:off x="1447800" y="1371600"/>
          <a:ext cx="0" cy="238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4</xdr:row>
      <xdr:rowOff>0</xdr:rowOff>
    </xdr:from>
    <xdr:to>
      <xdr:col>3</xdr:col>
      <xdr:colOff>266700</xdr:colOff>
      <xdr:row>4</xdr:row>
      <xdr:rowOff>219075</xdr:rowOff>
    </xdr:to>
    <xdr:sp macro="" textlink="">
      <xdr:nvSpPr>
        <xdr:cNvPr id="63" name="Line 207">
          <a:extLst>
            <a:ext uri="{FF2B5EF4-FFF2-40B4-BE49-F238E27FC236}">
              <a16:creationId xmlns:a16="http://schemas.microsoft.com/office/drawing/2014/main" id="{00000000-0008-0000-0100-00003F000000}"/>
            </a:ext>
          </a:extLst>
        </xdr:cNvPr>
        <xdr:cNvSpPr>
          <a:spLocks noChangeShapeType="1"/>
        </xdr:cNvSpPr>
      </xdr:nvSpPr>
      <xdr:spPr bwMode="auto">
        <a:xfrm>
          <a:off x="1466850" y="1362075"/>
          <a:ext cx="0" cy="2190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247650</xdr:colOff>
      <xdr:row>4</xdr:row>
      <xdr:rowOff>9525</xdr:rowOff>
    </xdr:from>
    <xdr:to>
      <xdr:col>3</xdr:col>
      <xdr:colOff>247650</xdr:colOff>
      <xdr:row>4</xdr:row>
      <xdr:rowOff>247650</xdr:rowOff>
    </xdr:to>
    <xdr:sp macro="" textlink="">
      <xdr:nvSpPr>
        <xdr:cNvPr id="64" name="Line 206">
          <a:extLst>
            <a:ext uri="{FF2B5EF4-FFF2-40B4-BE49-F238E27FC236}">
              <a16:creationId xmlns:a16="http://schemas.microsoft.com/office/drawing/2014/main" id="{00000000-0008-0000-0100-000040000000}"/>
            </a:ext>
          </a:extLst>
        </xdr:cNvPr>
        <xdr:cNvSpPr>
          <a:spLocks noChangeShapeType="1"/>
        </xdr:cNvSpPr>
      </xdr:nvSpPr>
      <xdr:spPr bwMode="auto">
        <a:xfrm>
          <a:off x="1447800" y="1371600"/>
          <a:ext cx="0" cy="238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4</xdr:row>
      <xdr:rowOff>0</xdr:rowOff>
    </xdr:from>
    <xdr:to>
      <xdr:col>3</xdr:col>
      <xdr:colOff>266700</xdr:colOff>
      <xdr:row>4</xdr:row>
      <xdr:rowOff>219075</xdr:rowOff>
    </xdr:to>
    <xdr:sp macro="" textlink="">
      <xdr:nvSpPr>
        <xdr:cNvPr id="65" name="Line 207">
          <a:extLst>
            <a:ext uri="{FF2B5EF4-FFF2-40B4-BE49-F238E27FC236}">
              <a16:creationId xmlns:a16="http://schemas.microsoft.com/office/drawing/2014/main" id="{00000000-0008-0000-0100-000041000000}"/>
            </a:ext>
          </a:extLst>
        </xdr:cNvPr>
        <xdr:cNvSpPr>
          <a:spLocks noChangeShapeType="1"/>
        </xdr:cNvSpPr>
      </xdr:nvSpPr>
      <xdr:spPr bwMode="auto">
        <a:xfrm>
          <a:off x="1466850" y="1362075"/>
          <a:ext cx="0" cy="2190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419100</xdr:colOff>
      <xdr:row>5</xdr:row>
      <xdr:rowOff>0</xdr:rowOff>
    </xdr:from>
    <xdr:to>
      <xdr:col>10</xdr:col>
      <xdr:colOff>714375</xdr:colOff>
      <xdr:row>5</xdr:row>
      <xdr:rowOff>0</xdr:rowOff>
    </xdr:to>
    <xdr:sp macro="" textlink="">
      <xdr:nvSpPr>
        <xdr:cNvPr id="73" name="Text Box 211">
          <a:extLst>
            <a:ext uri="{FF2B5EF4-FFF2-40B4-BE49-F238E27FC236}">
              <a16:creationId xmlns:a16="http://schemas.microsoft.com/office/drawing/2014/main" id="{00000000-0008-0000-0100-000049000000}"/>
            </a:ext>
          </a:extLst>
        </xdr:cNvPr>
        <xdr:cNvSpPr txBox="1">
          <a:spLocks noChangeArrowheads="1"/>
        </xdr:cNvSpPr>
      </xdr:nvSpPr>
      <xdr:spPr bwMode="auto">
        <a:xfrm>
          <a:off x="8267700" y="1847850"/>
          <a:ext cx="2952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PM</a:t>
          </a:r>
        </a:p>
      </xdr:txBody>
    </xdr:sp>
    <xdr:clientData/>
  </xdr:twoCellAnchor>
  <xdr:twoCellAnchor>
    <xdr:from>
      <xdr:col>3</xdr:col>
      <xdr:colOff>247650</xdr:colOff>
      <xdr:row>4</xdr:row>
      <xdr:rowOff>9525</xdr:rowOff>
    </xdr:from>
    <xdr:to>
      <xdr:col>3</xdr:col>
      <xdr:colOff>247650</xdr:colOff>
      <xdr:row>4</xdr:row>
      <xdr:rowOff>247650</xdr:rowOff>
    </xdr:to>
    <xdr:sp macro="" textlink="">
      <xdr:nvSpPr>
        <xdr:cNvPr id="103" name="Line 206">
          <a:extLst>
            <a:ext uri="{FF2B5EF4-FFF2-40B4-BE49-F238E27FC236}">
              <a16:creationId xmlns:a16="http://schemas.microsoft.com/office/drawing/2014/main" id="{00000000-0008-0000-0100-000067000000}"/>
            </a:ext>
          </a:extLst>
        </xdr:cNvPr>
        <xdr:cNvSpPr>
          <a:spLocks noChangeShapeType="1"/>
        </xdr:cNvSpPr>
      </xdr:nvSpPr>
      <xdr:spPr bwMode="auto">
        <a:xfrm>
          <a:off x="2381250" y="1371600"/>
          <a:ext cx="0" cy="238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4</xdr:row>
      <xdr:rowOff>0</xdr:rowOff>
    </xdr:from>
    <xdr:to>
      <xdr:col>3</xdr:col>
      <xdr:colOff>266700</xdr:colOff>
      <xdr:row>4</xdr:row>
      <xdr:rowOff>219075</xdr:rowOff>
    </xdr:to>
    <xdr:sp macro="" textlink="">
      <xdr:nvSpPr>
        <xdr:cNvPr id="104" name="Line 207">
          <a:extLst>
            <a:ext uri="{FF2B5EF4-FFF2-40B4-BE49-F238E27FC236}">
              <a16:creationId xmlns:a16="http://schemas.microsoft.com/office/drawing/2014/main" id="{00000000-0008-0000-0100-000068000000}"/>
            </a:ext>
          </a:extLst>
        </xdr:cNvPr>
        <xdr:cNvSpPr>
          <a:spLocks noChangeShapeType="1"/>
        </xdr:cNvSpPr>
      </xdr:nvSpPr>
      <xdr:spPr bwMode="auto">
        <a:xfrm>
          <a:off x="2400300" y="1362075"/>
          <a:ext cx="0" cy="2190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247650</xdr:colOff>
      <xdr:row>4</xdr:row>
      <xdr:rowOff>9525</xdr:rowOff>
    </xdr:from>
    <xdr:to>
      <xdr:col>3</xdr:col>
      <xdr:colOff>247650</xdr:colOff>
      <xdr:row>4</xdr:row>
      <xdr:rowOff>247650</xdr:rowOff>
    </xdr:to>
    <xdr:sp macro="" textlink="">
      <xdr:nvSpPr>
        <xdr:cNvPr id="105" name="Line 206">
          <a:extLst>
            <a:ext uri="{FF2B5EF4-FFF2-40B4-BE49-F238E27FC236}">
              <a16:creationId xmlns:a16="http://schemas.microsoft.com/office/drawing/2014/main" id="{00000000-0008-0000-0100-000069000000}"/>
            </a:ext>
          </a:extLst>
        </xdr:cNvPr>
        <xdr:cNvSpPr>
          <a:spLocks noChangeShapeType="1"/>
        </xdr:cNvSpPr>
      </xdr:nvSpPr>
      <xdr:spPr bwMode="auto">
        <a:xfrm>
          <a:off x="2381250" y="1371600"/>
          <a:ext cx="0" cy="238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4</xdr:row>
      <xdr:rowOff>0</xdr:rowOff>
    </xdr:from>
    <xdr:to>
      <xdr:col>3</xdr:col>
      <xdr:colOff>266700</xdr:colOff>
      <xdr:row>4</xdr:row>
      <xdr:rowOff>219075</xdr:rowOff>
    </xdr:to>
    <xdr:sp macro="" textlink="">
      <xdr:nvSpPr>
        <xdr:cNvPr id="106" name="Line 207">
          <a:extLst>
            <a:ext uri="{FF2B5EF4-FFF2-40B4-BE49-F238E27FC236}">
              <a16:creationId xmlns:a16="http://schemas.microsoft.com/office/drawing/2014/main" id="{00000000-0008-0000-0100-00006A000000}"/>
            </a:ext>
          </a:extLst>
        </xdr:cNvPr>
        <xdr:cNvSpPr>
          <a:spLocks noChangeShapeType="1"/>
        </xdr:cNvSpPr>
      </xdr:nvSpPr>
      <xdr:spPr bwMode="auto">
        <a:xfrm>
          <a:off x="2400300" y="1362075"/>
          <a:ext cx="0" cy="2190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419100</xdr:colOff>
      <xdr:row>5</xdr:row>
      <xdr:rowOff>0</xdr:rowOff>
    </xdr:from>
    <xdr:to>
      <xdr:col>10</xdr:col>
      <xdr:colOff>714375</xdr:colOff>
      <xdr:row>5</xdr:row>
      <xdr:rowOff>0</xdr:rowOff>
    </xdr:to>
    <xdr:sp macro="" textlink="">
      <xdr:nvSpPr>
        <xdr:cNvPr id="122" name="Text Box 211">
          <a:extLst>
            <a:ext uri="{FF2B5EF4-FFF2-40B4-BE49-F238E27FC236}">
              <a16:creationId xmlns:a16="http://schemas.microsoft.com/office/drawing/2014/main" id="{00000000-0008-0000-0100-00007A000000}"/>
            </a:ext>
          </a:extLst>
        </xdr:cNvPr>
        <xdr:cNvSpPr txBox="1">
          <a:spLocks noChangeArrowheads="1"/>
        </xdr:cNvSpPr>
      </xdr:nvSpPr>
      <xdr:spPr bwMode="auto">
        <a:xfrm>
          <a:off x="8267700" y="1847850"/>
          <a:ext cx="2952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PM</a:t>
          </a:r>
        </a:p>
      </xdr:txBody>
    </xdr:sp>
    <xdr:clientData/>
  </xdr:twoCellAnchor>
  <xdr:twoCellAnchor>
    <xdr:from>
      <xdr:col>3</xdr:col>
      <xdr:colOff>266700</xdr:colOff>
      <xdr:row>4</xdr:row>
      <xdr:rowOff>0</xdr:rowOff>
    </xdr:from>
    <xdr:to>
      <xdr:col>3</xdr:col>
      <xdr:colOff>266700</xdr:colOff>
      <xdr:row>4</xdr:row>
      <xdr:rowOff>219075</xdr:rowOff>
    </xdr:to>
    <xdr:sp macro="" textlink="">
      <xdr:nvSpPr>
        <xdr:cNvPr id="123" name="Line 207">
          <a:extLst>
            <a:ext uri="{FF2B5EF4-FFF2-40B4-BE49-F238E27FC236}">
              <a16:creationId xmlns:a16="http://schemas.microsoft.com/office/drawing/2014/main" id="{00000000-0008-0000-0100-00007B000000}"/>
            </a:ext>
          </a:extLst>
        </xdr:cNvPr>
        <xdr:cNvSpPr>
          <a:spLocks noChangeShapeType="1"/>
        </xdr:cNvSpPr>
      </xdr:nvSpPr>
      <xdr:spPr bwMode="auto">
        <a:xfrm>
          <a:off x="2400300" y="1362075"/>
          <a:ext cx="0" cy="2190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28575</xdr:colOff>
      <xdr:row>7</xdr:row>
      <xdr:rowOff>0</xdr:rowOff>
    </xdr:from>
    <xdr:to>
      <xdr:col>3</xdr:col>
      <xdr:colOff>323850</xdr:colOff>
      <xdr:row>7</xdr:row>
      <xdr:rowOff>0</xdr:rowOff>
    </xdr:to>
    <xdr:sp macro="" textlink="">
      <xdr:nvSpPr>
        <xdr:cNvPr id="107" name="Text Box 208">
          <a:extLst>
            <a:ext uri="{FF2B5EF4-FFF2-40B4-BE49-F238E27FC236}">
              <a16:creationId xmlns:a16="http://schemas.microsoft.com/office/drawing/2014/main" id="{00000000-0008-0000-0100-00006B000000}"/>
            </a:ext>
          </a:extLst>
        </xdr:cNvPr>
        <xdr:cNvSpPr txBox="1">
          <a:spLocks noChangeArrowheads="1"/>
        </xdr:cNvSpPr>
      </xdr:nvSpPr>
      <xdr:spPr bwMode="auto">
        <a:xfrm>
          <a:off x="2150745" y="1504950"/>
          <a:ext cx="293370"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M</a:t>
          </a:r>
        </a:p>
      </xdr:txBody>
    </xdr:sp>
    <xdr:clientData/>
  </xdr:twoCellAnchor>
  <xdr:twoCellAnchor>
    <xdr:from>
      <xdr:col>10</xdr:col>
      <xdr:colOff>419100</xdr:colOff>
      <xdr:row>7</xdr:row>
      <xdr:rowOff>0</xdr:rowOff>
    </xdr:from>
    <xdr:to>
      <xdr:col>10</xdr:col>
      <xdr:colOff>714375</xdr:colOff>
      <xdr:row>7</xdr:row>
      <xdr:rowOff>0</xdr:rowOff>
    </xdr:to>
    <xdr:sp macro="" textlink="">
      <xdr:nvSpPr>
        <xdr:cNvPr id="108" name="Text Box 211">
          <a:extLst>
            <a:ext uri="{FF2B5EF4-FFF2-40B4-BE49-F238E27FC236}">
              <a16:creationId xmlns:a16="http://schemas.microsoft.com/office/drawing/2014/main" id="{00000000-0008-0000-0100-00006C000000}"/>
            </a:ext>
          </a:extLst>
        </xdr:cNvPr>
        <xdr:cNvSpPr txBox="1">
          <a:spLocks noChangeArrowheads="1"/>
        </xdr:cNvSpPr>
      </xdr:nvSpPr>
      <xdr:spPr bwMode="auto">
        <a:xfrm>
          <a:off x="8258175" y="1504950"/>
          <a:ext cx="293370"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PM</a:t>
          </a:r>
        </a:p>
      </xdr:txBody>
    </xdr:sp>
    <xdr:clientData/>
  </xdr:twoCellAnchor>
  <mc:AlternateContent xmlns:mc="http://schemas.openxmlformats.org/markup-compatibility/2006">
    <mc:Choice xmlns:a14="http://schemas.microsoft.com/office/drawing/2010/main" Requires="a14">
      <xdr:twoCellAnchor>
        <xdr:from>
          <xdr:col>9</xdr:col>
          <xdr:colOff>114300</xdr:colOff>
          <xdr:row>36</xdr:row>
          <xdr:rowOff>0</xdr:rowOff>
        </xdr:from>
        <xdr:to>
          <xdr:col>10</xdr:col>
          <xdr:colOff>600075</xdr:colOff>
          <xdr:row>36</xdr:row>
          <xdr:rowOff>228600</xdr:rowOff>
        </xdr:to>
        <xdr:sp macro="" textlink="">
          <xdr:nvSpPr>
            <xdr:cNvPr id="1545" name="Button 521" hidden="1">
              <a:extLst>
                <a:ext uri="{63B3BB69-23CF-44E3-9099-C40C66FF867C}">
                  <a14:compatExt spid="_x0000_s1545"/>
                </a:ext>
                <a:ext uri="{FF2B5EF4-FFF2-40B4-BE49-F238E27FC236}">
                  <a16:creationId xmlns:a16="http://schemas.microsoft.com/office/drawing/2014/main" id="{00000000-0008-0000-0100-000009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3366FF"/>
                  </a:solidFill>
                  <a:latin typeface="Times New Roman"/>
                  <a:cs typeface="Times New Roman"/>
                </a:rPr>
                <a:t>Add  Mileage Lines</a:t>
              </a:r>
            </a:p>
          </xdr:txBody>
        </xdr:sp>
        <xdr:clientData fPrintsWithSheet="0"/>
      </xdr:twoCellAnchor>
    </mc:Choice>
    <mc:Fallback/>
  </mc:AlternateContent>
  <xdr:twoCellAnchor>
    <xdr:from>
      <xdr:col>14</xdr:col>
      <xdr:colOff>276224</xdr:colOff>
      <xdr:row>12</xdr:row>
      <xdr:rowOff>57150</xdr:rowOff>
    </xdr:from>
    <xdr:to>
      <xdr:col>22</xdr:col>
      <xdr:colOff>438149</xdr:colOff>
      <xdr:row>13</xdr:row>
      <xdr:rowOff>161925</xdr:rowOff>
    </xdr:to>
    <xdr:sp macro="" textlink="">
      <xdr:nvSpPr>
        <xdr:cNvPr id="111" name="Text Box 1">
          <a:extLst>
            <a:ext uri="{FF2B5EF4-FFF2-40B4-BE49-F238E27FC236}">
              <a16:creationId xmlns:a16="http://schemas.microsoft.com/office/drawing/2014/main" id="{00000000-0008-0000-0100-00006F000000}"/>
            </a:ext>
          </a:extLst>
        </xdr:cNvPr>
        <xdr:cNvSpPr txBox="1">
          <a:spLocks noChangeArrowheads="1"/>
        </xdr:cNvSpPr>
      </xdr:nvSpPr>
      <xdr:spPr bwMode="auto">
        <a:xfrm>
          <a:off x="15318104" y="3958590"/>
          <a:ext cx="6697980" cy="310515"/>
        </a:xfrm>
        <a:prstGeom prst="rect">
          <a:avLst/>
        </a:prstGeom>
        <a:solidFill>
          <a:srgbClr val="C0C0C0"/>
        </a:solidFill>
        <a:ln w="9525">
          <a:noFill/>
          <a:miter lim="800000"/>
          <a:headEnd/>
          <a:tailEnd/>
        </a:ln>
      </xdr:spPr>
      <xdr:txBody>
        <a:bodyPr vertOverflow="clip" wrap="square" lIns="27432" tIns="22860" rIns="0" bIns="0" anchor="t" upright="1"/>
        <a:lstStyle/>
        <a:p>
          <a:pPr algn="l" rtl="0">
            <a:defRPr sz="1000"/>
          </a:pPr>
          <a:r>
            <a:rPr lang="en-US" sz="900" b="0" i="0" strike="noStrike">
              <a:solidFill>
                <a:sysClr val="windowText" lastClr="000000"/>
              </a:solidFill>
              <a:latin typeface="Times New Roman"/>
              <a:cs typeface="Times New Roman"/>
            </a:rPr>
            <a:t>Business purpose must be obvious or explained on each receipt.  Business meals must include a brief description of business purpose including who, what, where and why.  List each item below.</a:t>
          </a:r>
        </a:p>
      </xdr:txBody>
    </xdr:sp>
    <xdr:clientData/>
  </xdr:twoCellAnchor>
  <xdr:twoCellAnchor>
    <xdr:from>
      <xdr:col>3</xdr:col>
      <xdr:colOff>247650</xdr:colOff>
      <xdr:row>6</xdr:row>
      <xdr:rowOff>9525</xdr:rowOff>
    </xdr:from>
    <xdr:to>
      <xdr:col>3</xdr:col>
      <xdr:colOff>247650</xdr:colOff>
      <xdr:row>6</xdr:row>
      <xdr:rowOff>247650</xdr:rowOff>
    </xdr:to>
    <xdr:sp macro="" textlink="">
      <xdr:nvSpPr>
        <xdr:cNvPr id="112" name="Line 206">
          <a:extLst>
            <a:ext uri="{FF2B5EF4-FFF2-40B4-BE49-F238E27FC236}">
              <a16:creationId xmlns:a16="http://schemas.microsoft.com/office/drawing/2014/main" id="{00000000-0008-0000-0100-000070000000}"/>
            </a:ext>
          </a:extLst>
        </xdr:cNvPr>
        <xdr:cNvSpPr>
          <a:spLocks noChangeShapeType="1"/>
        </xdr:cNvSpPr>
      </xdr:nvSpPr>
      <xdr:spPr bwMode="auto">
        <a:xfrm>
          <a:off x="2367915" y="1306830"/>
          <a:ext cx="0" cy="19431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6</xdr:row>
      <xdr:rowOff>0</xdr:rowOff>
    </xdr:from>
    <xdr:to>
      <xdr:col>3</xdr:col>
      <xdr:colOff>266700</xdr:colOff>
      <xdr:row>6</xdr:row>
      <xdr:rowOff>219075</xdr:rowOff>
    </xdr:to>
    <xdr:sp macro="" textlink="">
      <xdr:nvSpPr>
        <xdr:cNvPr id="113" name="Line 207">
          <a:extLst>
            <a:ext uri="{FF2B5EF4-FFF2-40B4-BE49-F238E27FC236}">
              <a16:creationId xmlns:a16="http://schemas.microsoft.com/office/drawing/2014/main" id="{00000000-0008-0000-0100-000071000000}"/>
            </a:ext>
          </a:extLst>
        </xdr:cNvPr>
        <xdr:cNvSpPr>
          <a:spLocks noChangeShapeType="1"/>
        </xdr:cNvSpPr>
      </xdr:nvSpPr>
      <xdr:spPr bwMode="auto">
        <a:xfrm>
          <a:off x="2390775" y="1295400"/>
          <a:ext cx="0" cy="20764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247650</xdr:colOff>
      <xdr:row>6</xdr:row>
      <xdr:rowOff>9525</xdr:rowOff>
    </xdr:from>
    <xdr:to>
      <xdr:col>3</xdr:col>
      <xdr:colOff>247650</xdr:colOff>
      <xdr:row>6</xdr:row>
      <xdr:rowOff>247650</xdr:rowOff>
    </xdr:to>
    <xdr:sp macro="" textlink="">
      <xdr:nvSpPr>
        <xdr:cNvPr id="114" name="Line 206">
          <a:extLst>
            <a:ext uri="{FF2B5EF4-FFF2-40B4-BE49-F238E27FC236}">
              <a16:creationId xmlns:a16="http://schemas.microsoft.com/office/drawing/2014/main" id="{00000000-0008-0000-0100-000072000000}"/>
            </a:ext>
          </a:extLst>
        </xdr:cNvPr>
        <xdr:cNvSpPr>
          <a:spLocks noChangeShapeType="1"/>
        </xdr:cNvSpPr>
      </xdr:nvSpPr>
      <xdr:spPr bwMode="auto">
        <a:xfrm>
          <a:off x="2367915" y="1306830"/>
          <a:ext cx="0" cy="19431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6</xdr:row>
      <xdr:rowOff>0</xdr:rowOff>
    </xdr:from>
    <xdr:to>
      <xdr:col>3</xdr:col>
      <xdr:colOff>266700</xdr:colOff>
      <xdr:row>6</xdr:row>
      <xdr:rowOff>219075</xdr:rowOff>
    </xdr:to>
    <xdr:sp macro="" textlink="">
      <xdr:nvSpPr>
        <xdr:cNvPr id="115" name="Line 207">
          <a:extLst>
            <a:ext uri="{FF2B5EF4-FFF2-40B4-BE49-F238E27FC236}">
              <a16:creationId xmlns:a16="http://schemas.microsoft.com/office/drawing/2014/main" id="{00000000-0008-0000-0100-000073000000}"/>
            </a:ext>
          </a:extLst>
        </xdr:cNvPr>
        <xdr:cNvSpPr>
          <a:spLocks noChangeShapeType="1"/>
        </xdr:cNvSpPr>
      </xdr:nvSpPr>
      <xdr:spPr bwMode="auto">
        <a:xfrm>
          <a:off x="2390775" y="1295400"/>
          <a:ext cx="0" cy="20764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419100</xdr:colOff>
      <xdr:row>7</xdr:row>
      <xdr:rowOff>0</xdr:rowOff>
    </xdr:from>
    <xdr:to>
      <xdr:col>10</xdr:col>
      <xdr:colOff>714375</xdr:colOff>
      <xdr:row>7</xdr:row>
      <xdr:rowOff>0</xdr:rowOff>
    </xdr:to>
    <xdr:sp macro="" textlink="">
      <xdr:nvSpPr>
        <xdr:cNvPr id="116" name="Text Box 211">
          <a:extLst>
            <a:ext uri="{FF2B5EF4-FFF2-40B4-BE49-F238E27FC236}">
              <a16:creationId xmlns:a16="http://schemas.microsoft.com/office/drawing/2014/main" id="{00000000-0008-0000-0100-000074000000}"/>
            </a:ext>
          </a:extLst>
        </xdr:cNvPr>
        <xdr:cNvSpPr txBox="1">
          <a:spLocks noChangeArrowheads="1"/>
        </xdr:cNvSpPr>
      </xdr:nvSpPr>
      <xdr:spPr bwMode="auto">
        <a:xfrm>
          <a:off x="8258175" y="1504950"/>
          <a:ext cx="293370"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PM</a:t>
          </a:r>
        </a:p>
      </xdr:txBody>
    </xdr:sp>
    <xdr:clientData/>
  </xdr:twoCellAnchor>
  <xdr:twoCellAnchor>
    <xdr:from>
      <xdr:col>15</xdr:col>
      <xdr:colOff>51709</xdr:colOff>
      <xdr:row>15</xdr:row>
      <xdr:rowOff>5441</xdr:rowOff>
    </xdr:from>
    <xdr:to>
      <xdr:col>23</xdr:col>
      <xdr:colOff>318409</xdr:colOff>
      <xdr:row>17</xdr:row>
      <xdr:rowOff>57149</xdr:rowOff>
    </xdr:to>
    <xdr:sp macro="" textlink="">
      <xdr:nvSpPr>
        <xdr:cNvPr id="117" name="Text Box 1">
          <a:extLst>
            <a:ext uri="{FF2B5EF4-FFF2-40B4-BE49-F238E27FC236}">
              <a16:creationId xmlns:a16="http://schemas.microsoft.com/office/drawing/2014/main" id="{00000000-0008-0000-0100-000075000000}"/>
            </a:ext>
          </a:extLst>
        </xdr:cNvPr>
        <xdr:cNvSpPr txBox="1">
          <a:spLocks noChangeArrowheads="1"/>
        </xdr:cNvSpPr>
      </xdr:nvSpPr>
      <xdr:spPr bwMode="auto">
        <a:xfrm>
          <a:off x="15486019" y="4512671"/>
          <a:ext cx="7096125" cy="253638"/>
        </a:xfrm>
        <a:prstGeom prst="rect">
          <a:avLst/>
        </a:prstGeom>
        <a:solidFill>
          <a:srgbClr val="C0C0C0"/>
        </a:solid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Business purpose must be obvious or explained on each receipt.  Business meals must include a brief description of business purpose including who, what, where and why.  List each item below.</a:t>
          </a:r>
        </a:p>
      </xdr:txBody>
    </xdr:sp>
    <xdr:clientData/>
  </xdr:twoCellAnchor>
  <xdr:twoCellAnchor>
    <xdr:from>
      <xdr:col>3</xdr:col>
      <xdr:colOff>247650</xdr:colOff>
      <xdr:row>6</xdr:row>
      <xdr:rowOff>9525</xdr:rowOff>
    </xdr:from>
    <xdr:to>
      <xdr:col>3</xdr:col>
      <xdr:colOff>247650</xdr:colOff>
      <xdr:row>6</xdr:row>
      <xdr:rowOff>247650</xdr:rowOff>
    </xdr:to>
    <xdr:sp macro="" textlink="">
      <xdr:nvSpPr>
        <xdr:cNvPr id="118" name="Line 206">
          <a:extLst>
            <a:ext uri="{FF2B5EF4-FFF2-40B4-BE49-F238E27FC236}">
              <a16:creationId xmlns:a16="http://schemas.microsoft.com/office/drawing/2014/main" id="{00000000-0008-0000-0100-000076000000}"/>
            </a:ext>
          </a:extLst>
        </xdr:cNvPr>
        <xdr:cNvSpPr>
          <a:spLocks noChangeShapeType="1"/>
        </xdr:cNvSpPr>
      </xdr:nvSpPr>
      <xdr:spPr bwMode="auto">
        <a:xfrm>
          <a:off x="2367915" y="1306830"/>
          <a:ext cx="0" cy="19431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6</xdr:row>
      <xdr:rowOff>0</xdr:rowOff>
    </xdr:from>
    <xdr:to>
      <xdr:col>3</xdr:col>
      <xdr:colOff>266700</xdr:colOff>
      <xdr:row>6</xdr:row>
      <xdr:rowOff>219075</xdr:rowOff>
    </xdr:to>
    <xdr:sp macro="" textlink="">
      <xdr:nvSpPr>
        <xdr:cNvPr id="119" name="Line 207">
          <a:extLst>
            <a:ext uri="{FF2B5EF4-FFF2-40B4-BE49-F238E27FC236}">
              <a16:creationId xmlns:a16="http://schemas.microsoft.com/office/drawing/2014/main" id="{00000000-0008-0000-0100-000077000000}"/>
            </a:ext>
          </a:extLst>
        </xdr:cNvPr>
        <xdr:cNvSpPr>
          <a:spLocks noChangeShapeType="1"/>
        </xdr:cNvSpPr>
      </xdr:nvSpPr>
      <xdr:spPr bwMode="auto">
        <a:xfrm>
          <a:off x="2390775" y="1295400"/>
          <a:ext cx="0" cy="20764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247650</xdr:colOff>
      <xdr:row>6</xdr:row>
      <xdr:rowOff>9525</xdr:rowOff>
    </xdr:from>
    <xdr:to>
      <xdr:col>3</xdr:col>
      <xdr:colOff>247650</xdr:colOff>
      <xdr:row>6</xdr:row>
      <xdr:rowOff>247650</xdr:rowOff>
    </xdr:to>
    <xdr:sp macro="" textlink="">
      <xdr:nvSpPr>
        <xdr:cNvPr id="120" name="Line 206">
          <a:extLst>
            <a:ext uri="{FF2B5EF4-FFF2-40B4-BE49-F238E27FC236}">
              <a16:creationId xmlns:a16="http://schemas.microsoft.com/office/drawing/2014/main" id="{00000000-0008-0000-0100-000078000000}"/>
            </a:ext>
          </a:extLst>
        </xdr:cNvPr>
        <xdr:cNvSpPr>
          <a:spLocks noChangeShapeType="1"/>
        </xdr:cNvSpPr>
      </xdr:nvSpPr>
      <xdr:spPr bwMode="auto">
        <a:xfrm>
          <a:off x="2367915" y="1306830"/>
          <a:ext cx="0" cy="19431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6</xdr:row>
      <xdr:rowOff>0</xdr:rowOff>
    </xdr:from>
    <xdr:to>
      <xdr:col>3</xdr:col>
      <xdr:colOff>266700</xdr:colOff>
      <xdr:row>6</xdr:row>
      <xdr:rowOff>219075</xdr:rowOff>
    </xdr:to>
    <xdr:sp macro="" textlink="">
      <xdr:nvSpPr>
        <xdr:cNvPr id="121" name="Line 207">
          <a:extLst>
            <a:ext uri="{FF2B5EF4-FFF2-40B4-BE49-F238E27FC236}">
              <a16:creationId xmlns:a16="http://schemas.microsoft.com/office/drawing/2014/main" id="{00000000-0008-0000-0100-000079000000}"/>
            </a:ext>
          </a:extLst>
        </xdr:cNvPr>
        <xdr:cNvSpPr>
          <a:spLocks noChangeShapeType="1"/>
        </xdr:cNvSpPr>
      </xdr:nvSpPr>
      <xdr:spPr bwMode="auto">
        <a:xfrm>
          <a:off x="2390775" y="1295400"/>
          <a:ext cx="0" cy="20764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419100</xdr:colOff>
      <xdr:row>7</xdr:row>
      <xdr:rowOff>0</xdr:rowOff>
    </xdr:from>
    <xdr:to>
      <xdr:col>10</xdr:col>
      <xdr:colOff>714375</xdr:colOff>
      <xdr:row>7</xdr:row>
      <xdr:rowOff>0</xdr:rowOff>
    </xdr:to>
    <xdr:sp macro="" textlink="">
      <xdr:nvSpPr>
        <xdr:cNvPr id="124" name="Text Box 211">
          <a:extLst>
            <a:ext uri="{FF2B5EF4-FFF2-40B4-BE49-F238E27FC236}">
              <a16:creationId xmlns:a16="http://schemas.microsoft.com/office/drawing/2014/main" id="{00000000-0008-0000-0100-00007C000000}"/>
            </a:ext>
          </a:extLst>
        </xdr:cNvPr>
        <xdr:cNvSpPr txBox="1">
          <a:spLocks noChangeArrowheads="1"/>
        </xdr:cNvSpPr>
      </xdr:nvSpPr>
      <xdr:spPr bwMode="auto">
        <a:xfrm>
          <a:off x="8258175" y="1504950"/>
          <a:ext cx="293370"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PM</a:t>
          </a:r>
        </a:p>
      </xdr:txBody>
    </xdr:sp>
    <xdr:clientData/>
  </xdr:twoCellAnchor>
  <xdr:twoCellAnchor>
    <xdr:from>
      <xdr:col>3</xdr:col>
      <xdr:colOff>266700</xdr:colOff>
      <xdr:row>6</xdr:row>
      <xdr:rowOff>0</xdr:rowOff>
    </xdr:from>
    <xdr:to>
      <xdr:col>3</xdr:col>
      <xdr:colOff>266700</xdr:colOff>
      <xdr:row>6</xdr:row>
      <xdr:rowOff>219075</xdr:rowOff>
    </xdr:to>
    <xdr:sp macro="" textlink="">
      <xdr:nvSpPr>
        <xdr:cNvPr id="125" name="Line 207">
          <a:extLst>
            <a:ext uri="{FF2B5EF4-FFF2-40B4-BE49-F238E27FC236}">
              <a16:creationId xmlns:a16="http://schemas.microsoft.com/office/drawing/2014/main" id="{00000000-0008-0000-0100-00007D000000}"/>
            </a:ext>
          </a:extLst>
        </xdr:cNvPr>
        <xdr:cNvSpPr>
          <a:spLocks noChangeShapeType="1"/>
        </xdr:cNvSpPr>
      </xdr:nvSpPr>
      <xdr:spPr bwMode="auto">
        <a:xfrm>
          <a:off x="2390775" y="1295400"/>
          <a:ext cx="0" cy="20764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247650</xdr:colOff>
      <xdr:row>5</xdr:row>
      <xdr:rowOff>9525</xdr:rowOff>
    </xdr:from>
    <xdr:to>
      <xdr:col>3</xdr:col>
      <xdr:colOff>247650</xdr:colOff>
      <xdr:row>5</xdr:row>
      <xdr:rowOff>247650</xdr:rowOff>
    </xdr:to>
    <xdr:sp macro="" textlink="">
      <xdr:nvSpPr>
        <xdr:cNvPr id="2" name="Line 206">
          <a:extLst>
            <a:ext uri="{FF2B5EF4-FFF2-40B4-BE49-F238E27FC236}">
              <a16:creationId xmlns:a16="http://schemas.microsoft.com/office/drawing/2014/main" id="{00000000-0008-0000-0100-000002000000}"/>
            </a:ext>
          </a:extLst>
        </xdr:cNvPr>
        <xdr:cNvSpPr>
          <a:spLocks noChangeShapeType="1"/>
        </xdr:cNvSpPr>
      </xdr:nvSpPr>
      <xdr:spPr bwMode="auto">
        <a:xfrm>
          <a:off x="2687515" y="1372333"/>
          <a:ext cx="0" cy="1905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5</xdr:row>
      <xdr:rowOff>0</xdr:rowOff>
    </xdr:from>
    <xdr:to>
      <xdr:col>3</xdr:col>
      <xdr:colOff>266700</xdr:colOff>
      <xdr:row>5</xdr:row>
      <xdr:rowOff>219075</xdr:rowOff>
    </xdr:to>
    <xdr:sp macro="" textlink="">
      <xdr:nvSpPr>
        <xdr:cNvPr id="3" name="Line 207">
          <a:extLst>
            <a:ext uri="{FF2B5EF4-FFF2-40B4-BE49-F238E27FC236}">
              <a16:creationId xmlns:a16="http://schemas.microsoft.com/office/drawing/2014/main" id="{00000000-0008-0000-0100-000003000000}"/>
            </a:ext>
          </a:extLst>
        </xdr:cNvPr>
        <xdr:cNvSpPr>
          <a:spLocks noChangeShapeType="1"/>
        </xdr:cNvSpPr>
      </xdr:nvSpPr>
      <xdr:spPr bwMode="auto">
        <a:xfrm>
          <a:off x="2706565" y="1362808"/>
          <a:ext cx="0" cy="2000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247650</xdr:colOff>
      <xdr:row>5</xdr:row>
      <xdr:rowOff>9525</xdr:rowOff>
    </xdr:from>
    <xdr:to>
      <xdr:col>3</xdr:col>
      <xdr:colOff>247650</xdr:colOff>
      <xdr:row>5</xdr:row>
      <xdr:rowOff>247650</xdr:rowOff>
    </xdr:to>
    <xdr:sp macro="" textlink="">
      <xdr:nvSpPr>
        <xdr:cNvPr id="4" name="Line 206">
          <a:extLst>
            <a:ext uri="{FF2B5EF4-FFF2-40B4-BE49-F238E27FC236}">
              <a16:creationId xmlns:a16="http://schemas.microsoft.com/office/drawing/2014/main" id="{00000000-0008-0000-0100-000004000000}"/>
            </a:ext>
          </a:extLst>
        </xdr:cNvPr>
        <xdr:cNvSpPr>
          <a:spLocks noChangeShapeType="1"/>
        </xdr:cNvSpPr>
      </xdr:nvSpPr>
      <xdr:spPr bwMode="auto">
        <a:xfrm>
          <a:off x="2687515" y="1372333"/>
          <a:ext cx="0" cy="1905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5</xdr:row>
      <xdr:rowOff>0</xdr:rowOff>
    </xdr:from>
    <xdr:to>
      <xdr:col>3</xdr:col>
      <xdr:colOff>266700</xdr:colOff>
      <xdr:row>5</xdr:row>
      <xdr:rowOff>219075</xdr:rowOff>
    </xdr:to>
    <xdr:sp macro="" textlink="">
      <xdr:nvSpPr>
        <xdr:cNvPr id="5" name="Line 207">
          <a:extLst>
            <a:ext uri="{FF2B5EF4-FFF2-40B4-BE49-F238E27FC236}">
              <a16:creationId xmlns:a16="http://schemas.microsoft.com/office/drawing/2014/main" id="{00000000-0008-0000-0100-000005000000}"/>
            </a:ext>
          </a:extLst>
        </xdr:cNvPr>
        <xdr:cNvSpPr>
          <a:spLocks noChangeShapeType="1"/>
        </xdr:cNvSpPr>
      </xdr:nvSpPr>
      <xdr:spPr bwMode="auto">
        <a:xfrm>
          <a:off x="2706565" y="1362808"/>
          <a:ext cx="0" cy="2000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247650</xdr:colOff>
      <xdr:row>5</xdr:row>
      <xdr:rowOff>9525</xdr:rowOff>
    </xdr:from>
    <xdr:to>
      <xdr:col>3</xdr:col>
      <xdr:colOff>247650</xdr:colOff>
      <xdr:row>5</xdr:row>
      <xdr:rowOff>247650</xdr:rowOff>
    </xdr:to>
    <xdr:sp macro="" textlink="">
      <xdr:nvSpPr>
        <xdr:cNvPr id="6" name="Line 206">
          <a:extLst>
            <a:ext uri="{FF2B5EF4-FFF2-40B4-BE49-F238E27FC236}">
              <a16:creationId xmlns:a16="http://schemas.microsoft.com/office/drawing/2014/main" id="{00000000-0008-0000-0100-000006000000}"/>
            </a:ext>
          </a:extLst>
        </xdr:cNvPr>
        <xdr:cNvSpPr>
          <a:spLocks noChangeShapeType="1"/>
        </xdr:cNvSpPr>
      </xdr:nvSpPr>
      <xdr:spPr bwMode="auto">
        <a:xfrm>
          <a:off x="2687515" y="1372333"/>
          <a:ext cx="0" cy="1905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5</xdr:row>
      <xdr:rowOff>0</xdr:rowOff>
    </xdr:from>
    <xdr:to>
      <xdr:col>3</xdr:col>
      <xdr:colOff>266700</xdr:colOff>
      <xdr:row>5</xdr:row>
      <xdr:rowOff>219075</xdr:rowOff>
    </xdr:to>
    <xdr:sp macro="" textlink="">
      <xdr:nvSpPr>
        <xdr:cNvPr id="7" name="Line 207">
          <a:extLst>
            <a:ext uri="{FF2B5EF4-FFF2-40B4-BE49-F238E27FC236}">
              <a16:creationId xmlns:a16="http://schemas.microsoft.com/office/drawing/2014/main" id="{00000000-0008-0000-0100-000007000000}"/>
            </a:ext>
          </a:extLst>
        </xdr:cNvPr>
        <xdr:cNvSpPr>
          <a:spLocks noChangeShapeType="1"/>
        </xdr:cNvSpPr>
      </xdr:nvSpPr>
      <xdr:spPr bwMode="auto">
        <a:xfrm>
          <a:off x="2706565" y="1362808"/>
          <a:ext cx="0" cy="2000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247650</xdr:colOff>
      <xdr:row>5</xdr:row>
      <xdr:rowOff>9525</xdr:rowOff>
    </xdr:from>
    <xdr:to>
      <xdr:col>3</xdr:col>
      <xdr:colOff>247650</xdr:colOff>
      <xdr:row>5</xdr:row>
      <xdr:rowOff>247650</xdr:rowOff>
    </xdr:to>
    <xdr:sp macro="" textlink="">
      <xdr:nvSpPr>
        <xdr:cNvPr id="8" name="Line 206">
          <a:extLst>
            <a:ext uri="{FF2B5EF4-FFF2-40B4-BE49-F238E27FC236}">
              <a16:creationId xmlns:a16="http://schemas.microsoft.com/office/drawing/2014/main" id="{00000000-0008-0000-0100-000008000000}"/>
            </a:ext>
          </a:extLst>
        </xdr:cNvPr>
        <xdr:cNvSpPr>
          <a:spLocks noChangeShapeType="1"/>
        </xdr:cNvSpPr>
      </xdr:nvSpPr>
      <xdr:spPr bwMode="auto">
        <a:xfrm>
          <a:off x="2687515" y="1372333"/>
          <a:ext cx="0" cy="1905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5</xdr:row>
      <xdr:rowOff>0</xdr:rowOff>
    </xdr:from>
    <xdr:to>
      <xdr:col>3</xdr:col>
      <xdr:colOff>266700</xdr:colOff>
      <xdr:row>5</xdr:row>
      <xdr:rowOff>219075</xdr:rowOff>
    </xdr:to>
    <xdr:sp macro="" textlink="">
      <xdr:nvSpPr>
        <xdr:cNvPr id="9" name="Line 207">
          <a:extLst>
            <a:ext uri="{FF2B5EF4-FFF2-40B4-BE49-F238E27FC236}">
              <a16:creationId xmlns:a16="http://schemas.microsoft.com/office/drawing/2014/main" id="{00000000-0008-0000-0100-000009000000}"/>
            </a:ext>
          </a:extLst>
        </xdr:cNvPr>
        <xdr:cNvSpPr>
          <a:spLocks noChangeShapeType="1"/>
        </xdr:cNvSpPr>
      </xdr:nvSpPr>
      <xdr:spPr bwMode="auto">
        <a:xfrm>
          <a:off x="2706565" y="1362808"/>
          <a:ext cx="0" cy="2000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5</xdr:row>
      <xdr:rowOff>0</xdr:rowOff>
    </xdr:from>
    <xdr:to>
      <xdr:col>3</xdr:col>
      <xdr:colOff>266700</xdr:colOff>
      <xdr:row>5</xdr:row>
      <xdr:rowOff>219075</xdr:rowOff>
    </xdr:to>
    <xdr:sp macro="" textlink="">
      <xdr:nvSpPr>
        <xdr:cNvPr id="10" name="Line 207">
          <a:extLst>
            <a:ext uri="{FF2B5EF4-FFF2-40B4-BE49-F238E27FC236}">
              <a16:creationId xmlns:a16="http://schemas.microsoft.com/office/drawing/2014/main" id="{00000000-0008-0000-0100-00000A000000}"/>
            </a:ext>
          </a:extLst>
        </xdr:cNvPr>
        <xdr:cNvSpPr>
          <a:spLocks noChangeShapeType="1"/>
        </xdr:cNvSpPr>
      </xdr:nvSpPr>
      <xdr:spPr bwMode="auto">
        <a:xfrm>
          <a:off x="2706565" y="1362808"/>
          <a:ext cx="0" cy="2000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0</xdr:row>
          <xdr:rowOff>0</xdr:rowOff>
        </xdr:from>
        <xdr:to>
          <xdr:col>12</xdr:col>
          <xdr:colOff>0</xdr:colOff>
          <xdr:row>0</xdr:row>
          <xdr:rowOff>0</xdr:rowOff>
        </xdr:to>
        <xdr:sp macro="" textlink="">
          <xdr:nvSpPr>
            <xdr:cNvPr id="4131" name="Button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3366FF"/>
                  </a:solidFill>
                  <a:latin typeface="Times New Roman"/>
                  <a:cs typeface="Times New Roman"/>
                </a:rPr>
                <a:t>Add  Mileage Lines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323850</xdr:colOff>
      <xdr:row>2</xdr:row>
      <xdr:rowOff>0</xdr:rowOff>
    </xdr:from>
    <xdr:to>
      <xdr:col>10</xdr:col>
      <xdr:colOff>590550</xdr:colOff>
      <xdr:row>2</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352675" y="400050"/>
          <a:ext cx="7058025" cy="0"/>
        </a:xfrm>
        <a:prstGeom prst="rect">
          <a:avLst/>
        </a:prstGeom>
        <a:solidFill>
          <a:srgbClr val="C0C0C0"/>
        </a:solid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Business purpose must be obvious or explained on each receipt.  Business meals must include a brief description of business purpose including who, what, where and why.  List each item below.</a:t>
          </a:r>
        </a:p>
      </xdr:txBody>
    </xdr:sp>
    <xdr:clientData/>
  </xdr:twoCellAnchor>
  <mc:AlternateContent xmlns:mc="http://schemas.openxmlformats.org/markup-compatibility/2006">
    <mc:Choice xmlns:a14="http://schemas.microsoft.com/office/drawing/2010/main" Requires="a14">
      <xdr:twoCellAnchor>
        <xdr:from>
          <xdr:col>10</xdr:col>
          <xdr:colOff>0</xdr:colOff>
          <xdr:row>0</xdr:row>
          <xdr:rowOff>0</xdr:rowOff>
        </xdr:from>
        <xdr:to>
          <xdr:col>12</xdr:col>
          <xdr:colOff>0</xdr:colOff>
          <xdr:row>0</xdr:row>
          <xdr:rowOff>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3366FF"/>
                  </a:solidFill>
                  <a:latin typeface="Times New Roman"/>
                  <a:cs typeface="Times New Roman"/>
                </a:rPr>
                <a:t>Add  Mileage Lines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323850</xdr:colOff>
      <xdr:row>2</xdr:row>
      <xdr:rowOff>0</xdr:rowOff>
    </xdr:from>
    <xdr:to>
      <xdr:col>10</xdr:col>
      <xdr:colOff>590550</xdr:colOff>
      <xdr:row>2</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2352675" y="400050"/>
          <a:ext cx="7058025" cy="0"/>
        </a:xfrm>
        <a:prstGeom prst="rect">
          <a:avLst/>
        </a:prstGeom>
        <a:solidFill>
          <a:srgbClr val="C0C0C0"/>
        </a:solid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Business purpose must be obvious or explained on each receipt.  Business meals must include a brief description of business purpose including who, what, where and why.  List each item below.</a:t>
          </a:r>
        </a:p>
      </xdr:txBody>
    </xdr:sp>
    <xdr:clientData/>
  </xdr:twoCellAnchor>
  <mc:AlternateContent xmlns:mc="http://schemas.openxmlformats.org/markup-compatibility/2006">
    <mc:Choice xmlns:a14="http://schemas.microsoft.com/office/drawing/2010/main" Requires="a14">
      <xdr:twoCellAnchor>
        <xdr:from>
          <xdr:col>10</xdr:col>
          <xdr:colOff>0</xdr:colOff>
          <xdr:row>0</xdr:row>
          <xdr:rowOff>0</xdr:rowOff>
        </xdr:from>
        <xdr:to>
          <xdr:col>12</xdr:col>
          <xdr:colOff>0</xdr:colOff>
          <xdr:row>0</xdr:row>
          <xdr:rowOff>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3366FF"/>
                  </a:solidFill>
                  <a:latin typeface="Times New Roman"/>
                  <a:cs typeface="Times New Roman"/>
                </a:rPr>
                <a:t>Add  Mileage Lines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snh.edu/usnh-financial-services-policies-and-procedures/07-travel" TargetMode="External"/><Relationship Id="rId1" Type="http://schemas.openxmlformats.org/officeDocument/2006/relationships/hyperlink" Target="https://www.travel.dod.mil/Travel-Transportation-Rates/Per-Diem/Per-Diem-Rate-Looku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usnh.edu/usnh-financial-services-policies-and-procedures/07-009-personal-automobile-expenses" TargetMode="External"/><Relationship Id="rId7" Type="http://schemas.openxmlformats.org/officeDocument/2006/relationships/ctrlProp" Target="../ctrlProps/ctrlProp1.xml"/><Relationship Id="rId2" Type="http://schemas.openxmlformats.org/officeDocument/2006/relationships/hyperlink" Target="https://www.travel.dod.mil/Travel-Transportation-Rates/Per-Diem/Per-Diem-Rate-Lookup/" TargetMode="External"/><Relationship Id="rId1" Type="http://schemas.openxmlformats.org/officeDocument/2006/relationships/hyperlink" Target="http://www.usnh.edu/usnh-financial-services-policies-and-procedures/07-007-travel-meals"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fitToPage="1"/>
  </sheetPr>
  <dimension ref="B1:M41"/>
  <sheetViews>
    <sheetView showGridLines="0" tabSelected="1" zoomScale="120" zoomScaleNormal="120" workbookViewId="0">
      <selection activeCell="B22" sqref="B22:J22"/>
    </sheetView>
  </sheetViews>
  <sheetFormatPr defaultColWidth="8.875" defaultRowHeight="15.75" x14ac:dyDescent="0.25"/>
  <cols>
    <col min="1" max="1" width="2.5" customWidth="1"/>
    <col min="3" max="3" width="11" customWidth="1"/>
    <col min="10" max="10" width="10.625" customWidth="1"/>
  </cols>
  <sheetData>
    <row r="1" spans="2:10" ht="22.5" customHeight="1" x14ac:dyDescent="0.3">
      <c r="B1" s="1" t="s">
        <v>0</v>
      </c>
      <c r="C1" s="2"/>
      <c r="D1" s="2"/>
      <c r="E1" s="2"/>
      <c r="F1" s="3"/>
      <c r="G1" s="3"/>
      <c r="H1" s="3"/>
      <c r="I1" s="4"/>
      <c r="J1" s="4"/>
    </row>
    <row r="2" spans="2:10" ht="8.25" customHeight="1" x14ac:dyDescent="0.3">
      <c r="B2" s="18"/>
      <c r="C2" s="6"/>
      <c r="D2" s="6"/>
      <c r="E2" s="6"/>
      <c r="F2" s="6"/>
      <c r="G2" s="6"/>
      <c r="H2" s="6"/>
      <c r="I2" s="6"/>
    </row>
    <row r="3" spans="2:10" x14ac:dyDescent="0.25">
      <c r="B3" s="116" t="s">
        <v>1</v>
      </c>
      <c r="C3" s="116"/>
      <c r="D3" s="116"/>
      <c r="E3" s="116"/>
      <c r="F3" s="116"/>
      <c r="G3" s="116"/>
      <c r="H3" s="116"/>
      <c r="I3" s="116"/>
      <c r="J3" s="116"/>
    </row>
    <row r="4" spans="2:10" ht="9" customHeight="1" x14ac:dyDescent="0.25"/>
    <row r="5" spans="2:10" x14ac:dyDescent="0.25">
      <c r="B5" s="40" t="s">
        <v>2</v>
      </c>
      <c r="C5" s="40"/>
      <c r="D5" s="40"/>
      <c r="E5" s="40"/>
      <c r="F5" s="40"/>
      <c r="G5" s="40"/>
      <c r="H5" s="40"/>
      <c r="I5" s="40"/>
    </row>
    <row r="6" spans="2:10" x14ac:dyDescent="0.25">
      <c r="B6" s="40" t="s">
        <v>3</v>
      </c>
      <c r="C6" s="40"/>
      <c r="D6" s="40"/>
      <c r="E6" s="40"/>
      <c r="F6" s="40"/>
      <c r="G6" s="40"/>
    </row>
    <row r="7" spans="2:10" ht="9" customHeight="1" x14ac:dyDescent="0.25">
      <c r="H7" s="6"/>
    </row>
    <row r="8" spans="2:10" x14ac:dyDescent="0.25">
      <c r="C8" s="117" t="s">
        <v>4</v>
      </c>
      <c r="D8" s="117"/>
      <c r="E8" s="117"/>
      <c r="F8" s="117"/>
      <c r="G8" s="117"/>
    </row>
    <row r="9" spans="2:10" x14ac:dyDescent="0.25">
      <c r="C9" s="117" t="s">
        <v>5</v>
      </c>
      <c r="D9" s="117"/>
      <c r="E9" s="117"/>
      <c r="F9" s="117"/>
      <c r="G9" s="117"/>
    </row>
    <row r="10" spans="2:10" x14ac:dyDescent="0.25">
      <c r="C10" s="117" t="s">
        <v>6</v>
      </c>
      <c r="D10" s="117"/>
      <c r="E10" s="117"/>
      <c r="F10" s="117"/>
      <c r="G10" s="117"/>
    </row>
    <row r="11" spans="2:10" x14ac:dyDescent="0.25">
      <c r="C11" s="117" t="s">
        <v>7</v>
      </c>
      <c r="D11" s="117"/>
      <c r="E11" s="117"/>
      <c r="F11" s="117"/>
    </row>
    <row r="12" spans="2:10" x14ac:dyDescent="0.25">
      <c r="C12" s="117" t="s">
        <v>8</v>
      </c>
      <c r="D12" s="117"/>
      <c r="E12" s="117"/>
      <c r="F12" s="117"/>
      <c r="G12" s="117"/>
      <c r="H12" s="117"/>
      <c r="I12" s="117"/>
    </row>
    <row r="13" spans="2:10" ht="9" customHeight="1" x14ac:dyDescent="0.25"/>
    <row r="14" spans="2:10" x14ac:dyDescent="0.25">
      <c r="B14" s="118" t="s">
        <v>9</v>
      </c>
      <c r="C14" s="117"/>
      <c r="D14" s="117"/>
      <c r="E14" s="117"/>
      <c r="F14" s="117"/>
      <c r="G14" s="117"/>
      <c r="H14" s="117"/>
      <c r="I14" s="117"/>
      <c r="J14" s="117"/>
    </row>
    <row r="15" spans="2:10" ht="15.75" customHeight="1" x14ac:dyDescent="0.25">
      <c r="B15" s="118" t="s">
        <v>10</v>
      </c>
      <c r="C15" s="117"/>
      <c r="D15" s="117"/>
      <c r="E15" s="117"/>
      <c r="F15" s="117"/>
      <c r="G15" s="117"/>
      <c r="H15" s="117"/>
      <c r="I15" s="117"/>
    </row>
    <row r="16" spans="2:10" ht="9" customHeight="1" x14ac:dyDescent="0.25">
      <c r="C16" s="50"/>
      <c r="D16" s="50"/>
      <c r="E16" s="50"/>
      <c r="F16" s="50"/>
      <c r="G16" s="50"/>
      <c r="H16" s="50"/>
      <c r="I16" s="50"/>
      <c r="J16" s="50"/>
    </row>
    <row r="17" spans="2:13" x14ac:dyDescent="0.25">
      <c r="B17" s="104" t="s">
        <v>11</v>
      </c>
      <c r="C17" s="50"/>
      <c r="D17" s="50"/>
      <c r="E17" s="50"/>
      <c r="F17" s="50"/>
      <c r="G17" s="50"/>
      <c r="H17" s="50"/>
      <c r="I17" s="50"/>
      <c r="J17" s="50"/>
    </row>
    <row r="18" spans="2:13" ht="15.75" customHeight="1" x14ac:dyDescent="0.25">
      <c r="B18" s="118" t="s">
        <v>12</v>
      </c>
      <c r="C18" s="118"/>
      <c r="D18" s="118"/>
      <c r="E18" s="118"/>
    </row>
    <row r="19" spans="2:13" ht="30" customHeight="1" x14ac:dyDescent="0.25">
      <c r="B19" s="122" t="s">
        <v>130</v>
      </c>
      <c r="C19" s="122"/>
      <c r="D19" s="122"/>
      <c r="E19" s="122"/>
      <c r="F19" s="122"/>
      <c r="G19" s="122"/>
      <c r="H19" s="122"/>
      <c r="I19" s="122"/>
      <c r="J19" s="122"/>
      <c r="K19" s="100"/>
      <c r="L19" s="100"/>
    </row>
    <row r="20" spans="2:13" ht="15" customHeight="1" x14ac:dyDescent="0.25">
      <c r="B20" s="103"/>
      <c r="C20" s="103"/>
      <c r="D20" s="103"/>
      <c r="E20" s="103"/>
      <c r="F20" s="103"/>
      <c r="G20" s="103"/>
      <c r="H20" s="103"/>
      <c r="I20" s="103"/>
      <c r="J20" s="103"/>
      <c r="K20" s="100"/>
      <c r="L20" s="100"/>
    </row>
    <row r="21" spans="2:13" ht="15" customHeight="1" x14ac:dyDescent="0.25">
      <c r="B21" s="122" t="s">
        <v>13</v>
      </c>
      <c r="C21" s="122"/>
      <c r="D21" s="122"/>
      <c r="E21" s="122"/>
      <c r="F21" s="122"/>
      <c r="G21" s="122"/>
      <c r="H21" s="122"/>
      <c r="I21" s="122"/>
      <c r="J21" s="122"/>
      <c r="K21" s="100"/>
      <c r="L21" s="100"/>
    </row>
    <row r="22" spans="2:13" ht="15.95" customHeight="1" x14ac:dyDescent="0.25">
      <c r="B22" s="122" t="s">
        <v>14</v>
      </c>
      <c r="C22" s="122"/>
      <c r="D22" s="122"/>
      <c r="E22" s="122"/>
      <c r="F22" s="122"/>
      <c r="G22" s="122"/>
      <c r="H22" s="122"/>
      <c r="I22" s="122"/>
      <c r="J22" s="122"/>
      <c r="K22" s="100"/>
      <c r="L22" s="100"/>
    </row>
    <row r="23" spans="2:13" ht="12" customHeight="1" x14ac:dyDescent="0.25">
      <c r="B23" s="103"/>
      <c r="C23" s="103"/>
      <c r="D23" s="103"/>
      <c r="E23" s="103"/>
      <c r="F23" s="103"/>
      <c r="G23" s="103"/>
      <c r="H23" s="103"/>
      <c r="I23" s="103"/>
      <c r="J23" s="103"/>
      <c r="K23" s="100"/>
      <c r="L23" s="100"/>
    </row>
    <row r="24" spans="2:13" x14ac:dyDescent="0.25">
      <c r="B24" s="118" t="s">
        <v>15</v>
      </c>
      <c r="C24" s="118"/>
      <c r="D24" s="118"/>
      <c r="E24" s="118"/>
      <c r="F24" s="118"/>
      <c r="G24" s="118"/>
      <c r="H24" s="118"/>
      <c r="I24" s="118"/>
      <c r="J24" s="118"/>
    </row>
    <row r="25" spans="2:13" x14ac:dyDescent="0.25">
      <c r="B25" s="118" t="s">
        <v>16</v>
      </c>
      <c r="C25" s="118"/>
      <c r="D25" s="118"/>
      <c r="E25" s="118"/>
      <c r="F25" s="118"/>
      <c r="G25" s="118"/>
      <c r="H25" s="118"/>
      <c r="I25" s="118"/>
      <c r="J25" s="118"/>
    </row>
    <row r="26" spans="2:13" x14ac:dyDescent="0.25">
      <c r="B26" s="118" t="s">
        <v>17</v>
      </c>
      <c r="C26" s="118"/>
      <c r="D26" s="118"/>
      <c r="E26" s="118"/>
      <c r="F26" s="118"/>
      <c r="G26" s="118"/>
      <c r="H26" s="118"/>
      <c r="I26" s="118"/>
      <c r="J26" s="118"/>
    </row>
    <row r="27" spans="2:13" x14ac:dyDescent="0.25">
      <c r="B27" s="50" t="s">
        <v>128</v>
      </c>
      <c r="C27" s="50"/>
    </row>
    <row r="28" spans="2:13" x14ac:dyDescent="0.25">
      <c r="B28" s="50" t="s">
        <v>18</v>
      </c>
      <c r="C28" s="50"/>
    </row>
    <row r="29" spans="2:13" x14ac:dyDescent="0.25">
      <c r="B29" s="50"/>
      <c r="C29" s="50"/>
    </row>
    <row r="30" spans="2:13" ht="50.1" customHeight="1" x14ac:dyDescent="0.25">
      <c r="B30" s="120" t="s">
        <v>19</v>
      </c>
      <c r="C30" s="120"/>
      <c r="D30" s="120"/>
      <c r="E30" s="120"/>
      <c r="F30" s="120"/>
      <c r="G30" s="120"/>
      <c r="H30" s="120"/>
      <c r="I30" s="120"/>
      <c r="J30" s="120"/>
      <c r="K30" s="101"/>
      <c r="L30" s="101"/>
      <c r="M30" s="101"/>
    </row>
    <row r="31" spans="2:13" ht="18.75" customHeight="1" x14ac:dyDescent="0.25">
      <c r="B31" s="121" t="s">
        <v>20</v>
      </c>
      <c r="C31" s="121"/>
      <c r="D31" s="121"/>
      <c r="E31" s="121"/>
      <c r="F31" s="121"/>
      <c r="G31" s="121"/>
      <c r="H31" s="121"/>
      <c r="I31" s="121"/>
    </row>
    <row r="32" spans="2:13" x14ac:dyDescent="0.25">
      <c r="B32" s="118" t="s">
        <v>21</v>
      </c>
      <c r="C32" s="118"/>
      <c r="D32" s="118"/>
      <c r="E32" s="118"/>
      <c r="F32" s="118"/>
      <c r="G32" s="118"/>
      <c r="H32" s="118"/>
      <c r="I32" s="118"/>
      <c r="J32" s="50"/>
    </row>
    <row r="33" spans="2:10" ht="9" customHeight="1" x14ac:dyDescent="0.25"/>
    <row r="34" spans="2:10" ht="9" customHeight="1" x14ac:dyDescent="0.25"/>
    <row r="35" spans="2:10" x14ac:dyDescent="0.25">
      <c r="B35" s="118" t="s">
        <v>22</v>
      </c>
      <c r="C35" s="118"/>
      <c r="D35" s="118"/>
      <c r="E35" s="118"/>
      <c r="F35" s="118"/>
      <c r="G35" s="118"/>
      <c r="H35" s="118"/>
      <c r="I35" s="118"/>
      <c r="J35" s="118"/>
    </row>
    <row r="36" spans="2:10" x14ac:dyDescent="0.25">
      <c r="B36" s="118" t="s">
        <v>129</v>
      </c>
      <c r="C36" s="118"/>
      <c r="D36" s="118"/>
      <c r="E36" s="118"/>
      <c r="F36" s="118"/>
      <c r="G36" s="118"/>
      <c r="H36" s="118"/>
      <c r="I36" s="118"/>
      <c r="J36" s="118"/>
    </row>
    <row r="37" spans="2:10" x14ac:dyDescent="0.25">
      <c r="B37" s="118" t="s">
        <v>23</v>
      </c>
      <c r="C37" s="118"/>
      <c r="D37" s="118"/>
      <c r="E37" s="118"/>
      <c r="F37" s="118"/>
      <c r="G37" s="118"/>
      <c r="H37" s="118"/>
      <c r="I37" s="118"/>
      <c r="J37" s="50"/>
    </row>
    <row r="38" spans="2:10" x14ac:dyDescent="0.25">
      <c r="B38" s="119"/>
      <c r="C38" s="119"/>
      <c r="D38" s="119"/>
      <c r="E38" s="119"/>
      <c r="F38" s="119"/>
      <c r="G38" s="119"/>
      <c r="H38" s="119"/>
      <c r="I38" s="119"/>
    </row>
    <row r="39" spans="2:10" x14ac:dyDescent="0.25">
      <c r="B39" s="40" t="s">
        <v>24</v>
      </c>
    </row>
    <row r="40" spans="2:10" x14ac:dyDescent="0.25">
      <c r="B40" s="40" t="s">
        <v>25</v>
      </c>
    </row>
    <row r="41" spans="2:10" x14ac:dyDescent="0.25">
      <c r="B41" s="40" t="s">
        <v>26</v>
      </c>
    </row>
  </sheetData>
  <sheetProtection algorithmName="SHA-512" hashValue="cD0+r+Kj91I228M/0kwPofyEr6JXo2rbE4c5zlzIXJ01laJ9/e0T+rvE3n+1kRq7GlobnSVKfXKGvlrUBXU/SA==" saltValue="/+dXkoGONSoi4W2sK4mkgw==" spinCount="100000" sheet="1" objects="1" scenarios="1"/>
  <mergeCells count="22">
    <mergeCell ref="B15:I15"/>
    <mergeCell ref="B38:I38"/>
    <mergeCell ref="B30:J30"/>
    <mergeCell ref="B24:J24"/>
    <mergeCell ref="B35:J35"/>
    <mergeCell ref="B36:J36"/>
    <mergeCell ref="B37:I37"/>
    <mergeCell ref="B25:J25"/>
    <mergeCell ref="B32:I32"/>
    <mergeCell ref="B31:I31"/>
    <mergeCell ref="B19:J19"/>
    <mergeCell ref="B26:J26"/>
    <mergeCell ref="B21:J21"/>
    <mergeCell ref="B22:J22"/>
    <mergeCell ref="B18:E18"/>
    <mergeCell ref="B3:J3"/>
    <mergeCell ref="C10:G10"/>
    <mergeCell ref="C11:F11"/>
    <mergeCell ref="B14:J14"/>
    <mergeCell ref="C9:G9"/>
    <mergeCell ref="C8:G8"/>
    <mergeCell ref="C12:I12"/>
  </mergeCells>
  <phoneticPr fontId="0" type="noConversion"/>
  <hyperlinks>
    <hyperlink ref="B31" r:id="rId1" xr:uid="{C952F5D4-DD4A-414E-89B2-86D9FCD913B4}"/>
    <hyperlink ref="B17" r:id="rId2" xr:uid="{6870021B-4FF4-7E40-8BF9-0452613BCF64}"/>
  </hyperlinks>
  <pageMargins left="0.75" right="0.75" top="1" bottom="1" header="0.5" footer="0.5"/>
  <pageSetup scale="71"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XZ77"/>
  <sheetViews>
    <sheetView showGridLines="0" showZeros="0" view="pageBreakPreview" zoomScale="140" zoomScaleNormal="100" zoomScaleSheetLayoutView="140" workbookViewId="0">
      <selection activeCell="F5" sqref="F5:G5"/>
    </sheetView>
  </sheetViews>
  <sheetFormatPr defaultColWidth="9" defaultRowHeight="15.75" x14ac:dyDescent="0.25"/>
  <cols>
    <col min="1" max="1" width="0.625" customWidth="1"/>
    <col min="2" max="2" width="18.875" customWidth="1"/>
    <col min="3" max="3" width="12.5" customWidth="1"/>
    <col min="4" max="4" width="11.5" customWidth="1"/>
    <col min="5" max="5" width="10.125" customWidth="1"/>
    <col min="6" max="6" width="12.375" customWidth="1"/>
    <col min="7" max="7" width="13.375" customWidth="1"/>
    <col min="8" max="8" width="11" customWidth="1"/>
    <col min="9" max="9" width="10.625" customWidth="1"/>
    <col min="10" max="10" width="11.625" customWidth="1"/>
    <col min="11" max="11" width="10.875" customWidth="1"/>
    <col min="12" max="12" width="17.5" hidden="1" customWidth="1"/>
    <col min="13" max="13" width="4.5" hidden="1" customWidth="1"/>
    <col min="14" max="14" width="61.875" hidden="1" customWidth="1"/>
    <col min="15" max="15" width="5.125" hidden="1" customWidth="1"/>
    <col min="16" max="16" width="6.625" hidden="1" customWidth="1"/>
    <col min="17" max="17" width="6.125" hidden="1" customWidth="1"/>
    <col min="18" max="18" width="9.875" hidden="1" customWidth="1"/>
    <col min="19" max="19" width="18" hidden="1" customWidth="1"/>
    <col min="20" max="20" width="6.625" hidden="1" customWidth="1"/>
    <col min="21" max="21" width="26.375" hidden="1" customWidth="1"/>
    <col min="22" max="22" width="6.625" hidden="1" customWidth="1"/>
    <col min="23" max="23" width="9" hidden="1" customWidth="1"/>
    <col min="24" max="24" width="6.625" hidden="1" customWidth="1"/>
    <col min="25" max="25" width="9" hidden="1" customWidth="1"/>
    <col min="26" max="26" width="6.625" hidden="1" customWidth="1"/>
    <col min="27" max="27" width="9.125" hidden="1" customWidth="1"/>
    <col min="28" max="28" width="9" hidden="1" customWidth="1"/>
    <col min="29" max="29" width="8.625" hidden="1" customWidth="1"/>
    <col min="30" max="32" width="9" hidden="1" customWidth="1"/>
    <col min="33" max="52" width="0" hidden="1" customWidth="1"/>
  </cols>
  <sheetData>
    <row r="1" spans="1:29" s="24" customFormat="1" ht="20.25" x14ac:dyDescent="0.25">
      <c r="A1" s="59"/>
      <c r="B1" s="144" t="s">
        <v>27</v>
      </c>
      <c r="C1" s="144"/>
      <c r="D1" s="144"/>
      <c r="E1" s="144"/>
      <c r="F1" s="144"/>
      <c r="G1" s="144"/>
      <c r="H1" s="60" t="s">
        <v>12</v>
      </c>
      <c r="I1" s="143" t="s">
        <v>12</v>
      </c>
      <c r="J1" s="143"/>
      <c r="K1" s="143"/>
      <c r="M1" s="24" t="s">
        <v>12</v>
      </c>
    </row>
    <row r="2" spans="1:29" ht="5.45" customHeight="1" x14ac:dyDescent="0.3">
      <c r="A2" s="59"/>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row>
    <row r="3" spans="1:29" ht="3" customHeight="1" thickBot="1" x14ac:dyDescent="0.35">
      <c r="A3" s="12"/>
      <c r="B3" s="61"/>
      <c r="C3" s="62"/>
      <c r="D3" s="61"/>
      <c r="E3" s="62"/>
      <c r="F3" s="61"/>
      <c r="G3" s="62"/>
      <c r="H3" s="61"/>
      <c r="I3" s="62"/>
      <c r="J3" s="61"/>
      <c r="K3" s="62"/>
      <c r="M3" s="40"/>
    </row>
    <row r="4" spans="1:29" ht="16.350000000000001" customHeight="1" thickBot="1" x14ac:dyDescent="0.35">
      <c r="A4" s="12"/>
      <c r="B4" s="111" t="s">
        <v>28</v>
      </c>
      <c r="C4" s="111"/>
      <c r="D4" s="7"/>
      <c r="E4" s="7"/>
      <c r="F4" s="114"/>
      <c r="G4" s="115"/>
      <c r="H4" s="16"/>
      <c r="I4" s="145" t="s">
        <v>29</v>
      </c>
      <c r="J4" s="146"/>
      <c r="K4" s="113">
        <f ca="1">TODAY()</f>
        <v>45559</v>
      </c>
      <c r="M4" s="40" t="s">
        <v>30</v>
      </c>
    </row>
    <row r="5" spans="1:29" ht="16.350000000000001" customHeight="1" x14ac:dyDescent="0.25">
      <c r="A5" s="12"/>
      <c r="B5" s="40" t="s">
        <v>31</v>
      </c>
      <c r="C5" s="132"/>
      <c r="D5" s="133"/>
      <c r="E5" s="133"/>
      <c r="F5" s="138" t="s">
        <v>12</v>
      </c>
      <c r="G5" s="139"/>
      <c r="H5" s="147"/>
      <c r="I5" s="148"/>
      <c r="J5" s="148"/>
      <c r="K5" s="149"/>
    </row>
    <row r="6" spans="1:29" ht="16.350000000000001" customHeight="1" x14ac:dyDescent="0.25">
      <c r="A6" s="12"/>
      <c r="B6" t="s">
        <v>32</v>
      </c>
      <c r="C6" s="105"/>
      <c r="D6" s="109" t="s">
        <v>33</v>
      </c>
      <c r="E6" s="105"/>
      <c r="F6" s="138" t="s">
        <v>34</v>
      </c>
      <c r="G6" s="140"/>
      <c r="H6" s="171"/>
      <c r="I6" s="172"/>
      <c r="J6" s="172"/>
      <c r="K6" s="173"/>
    </row>
    <row r="7" spans="1:29" ht="16.350000000000001" customHeight="1" x14ac:dyDescent="0.25">
      <c r="A7" s="12"/>
      <c r="B7" s="40" t="s">
        <v>35</v>
      </c>
      <c r="C7" s="141"/>
      <c r="D7" s="141"/>
      <c r="E7" s="141"/>
      <c r="F7" s="141"/>
      <c r="G7" s="141"/>
      <c r="H7" s="141"/>
      <c r="I7" s="141"/>
      <c r="J7" s="141"/>
      <c r="K7" s="141"/>
      <c r="M7" s="40" t="s">
        <v>36</v>
      </c>
      <c r="AC7" s="39"/>
    </row>
    <row r="8" spans="1:29" s="6" customFormat="1" ht="11.1" customHeight="1" x14ac:dyDescent="0.25">
      <c r="A8" s="12"/>
      <c r="B8" s="102"/>
      <c r="C8" s="142" t="s">
        <v>37</v>
      </c>
      <c r="D8" s="142"/>
      <c r="E8" s="142"/>
      <c r="F8" s="142"/>
      <c r="G8" s="142"/>
      <c r="H8" s="142"/>
      <c r="I8" s="142"/>
      <c r="J8" s="142"/>
      <c r="K8" s="142"/>
      <c r="L8"/>
      <c r="M8" s="40" t="s">
        <v>38</v>
      </c>
      <c r="N8" s="40"/>
      <c r="O8" s="40"/>
      <c r="P8" s="40"/>
      <c r="Q8" s="40"/>
      <c r="R8" s="40"/>
      <c r="S8" s="40"/>
      <c r="T8" s="40"/>
      <c r="U8" s="40"/>
      <c r="V8" s="40"/>
      <c r="W8" s="40"/>
      <c r="X8" s="40"/>
      <c r="Y8" s="40"/>
      <c r="Z8" s="40"/>
      <c r="AA8" s="40"/>
      <c r="AB8" s="40"/>
      <c r="AC8" s="39"/>
    </row>
    <row r="9" spans="1:29" ht="18.75" x14ac:dyDescent="0.3">
      <c r="A9" s="64"/>
      <c r="B9" s="51" t="s">
        <v>39</v>
      </c>
      <c r="C9" s="45"/>
      <c r="D9" s="45"/>
      <c r="E9" s="45"/>
      <c r="F9" s="48"/>
      <c r="G9" s="48"/>
      <c r="H9" s="48"/>
      <c r="I9" s="48"/>
      <c r="J9" s="48"/>
      <c r="K9" s="49" t="s">
        <v>40</v>
      </c>
      <c r="L9" s="47"/>
      <c r="M9" s="47"/>
      <c r="N9" s="53"/>
      <c r="O9" s="53"/>
      <c r="P9" s="53"/>
      <c r="Q9" s="53"/>
      <c r="R9" s="53"/>
      <c r="S9" s="53"/>
      <c r="T9" s="53"/>
      <c r="U9" s="53"/>
      <c r="V9" s="53"/>
      <c r="W9" s="53"/>
      <c r="X9" s="53"/>
      <c r="Y9" s="53"/>
      <c r="Z9" s="53"/>
      <c r="AA9" s="53"/>
      <c r="AB9" s="53"/>
      <c r="AC9" s="47"/>
    </row>
    <row r="10" spans="1:29" ht="15.6" customHeight="1" x14ac:dyDescent="0.25">
      <c r="A10" s="12"/>
      <c r="B10" s="19" t="s">
        <v>41</v>
      </c>
      <c r="C10" s="65" t="str">
        <f>IF(ISBLANK(C6),"",C6)</f>
        <v/>
      </c>
      <c r="D10" s="65" t="str">
        <f>IF(C6="","",IF(C10="","",IF(C10+1&gt;E6,"",C10+1)))</f>
        <v/>
      </c>
      <c r="E10" s="65" t="str">
        <f>IF($C$6="","",IF(D10="","",IF(D10+1&gt;E6,"",D10+1)))</f>
        <v/>
      </c>
      <c r="F10" s="65" t="str">
        <f>IF(C6="","",IF(E10="","",IF(E10+1&gt;E6,"",E10+1)))</f>
        <v/>
      </c>
      <c r="G10" s="65" t="str">
        <f>IF(C6="","",IF(F10="","",IF(F10+1&gt;E6,"",F10+1)))</f>
        <v/>
      </c>
      <c r="H10" s="65" t="str">
        <f>IF(C6="","",IF(G10="","",IF(G10+1&gt;E6,"",G10+1)))</f>
        <v/>
      </c>
      <c r="I10" s="65" t="str">
        <f>IF(C6="","",IF(H10="","",IF(H10+1&gt;E6,"",H10+1)))</f>
        <v/>
      </c>
      <c r="J10" s="65" t="str">
        <f>IF(C6="","",IF(I10="","",IF(I10+1&gt;E6,"",I10+1)))</f>
        <v/>
      </c>
      <c r="K10" s="96"/>
      <c r="N10" s="40"/>
      <c r="O10" s="40"/>
      <c r="P10" s="40"/>
      <c r="Q10" s="40"/>
      <c r="R10" s="40"/>
      <c r="S10" s="40"/>
      <c r="T10" s="40"/>
      <c r="U10" s="40"/>
      <c r="V10" s="40"/>
      <c r="W10" s="40"/>
      <c r="X10" s="40"/>
      <c r="Y10" s="40"/>
      <c r="Z10" s="40"/>
      <c r="AA10" s="40"/>
      <c r="AB10" s="40"/>
    </row>
    <row r="11" spans="1:29" ht="15.6" customHeight="1" x14ac:dyDescent="0.25">
      <c r="A11" s="12"/>
      <c r="B11" s="19" t="s">
        <v>42</v>
      </c>
      <c r="C11" s="65" t="str">
        <f>IF(C10&lt;&gt;"",TEXT(C10,"dddd"),"")</f>
        <v/>
      </c>
      <c r="D11" s="65" t="str">
        <f t="shared" ref="D11:J11" si="0">IF(D10&lt;&gt;"",TEXT(D10,"dddd"),"")</f>
        <v/>
      </c>
      <c r="E11" s="65" t="str">
        <f t="shared" si="0"/>
        <v/>
      </c>
      <c r="F11" s="65" t="str">
        <f t="shared" si="0"/>
        <v/>
      </c>
      <c r="G11" s="65" t="str">
        <f t="shared" si="0"/>
        <v/>
      </c>
      <c r="H11" s="65" t="str">
        <f t="shared" si="0"/>
        <v/>
      </c>
      <c r="I11" s="65" t="str">
        <f t="shared" si="0"/>
        <v/>
      </c>
      <c r="J11" s="65" t="str">
        <f t="shared" si="0"/>
        <v/>
      </c>
      <c r="K11" s="96"/>
      <c r="N11" s="40" t="s">
        <v>43</v>
      </c>
      <c r="O11" s="40"/>
      <c r="P11" s="40"/>
      <c r="Q11" s="40"/>
      <c r="R11" s="40"/>
      <c r="S11" s="40"/>
      <c r="T11" s="40"/>
      <c r="U11" s="40"/>
      <c r="V11" s="40"/>
      <c r="W11" s="40"/>
      <c r="X11" s="40"/>
      <c r="Y11" s="40"/>
      <c r="Z11" s="40"/>
      <c r="AA11" s="40"/>
      <c r="AB11" s="40"/>
    </row>
    <row r="12" spans="1:29" ht="15.6" customHeight="1" x14ac:dyDescent="0.25">
      <c r="A12" s="12"/>
      <c r="B12" s="19" t="s">
        <v>44</v>
      </c>
      <c r="C12" s="70"/>
      <c r="D12" s="70"/>
      <c r="E12" s="70"/>
      <c r="F12" s="70"/>
      <c r="G12" s="70"/>
      <c r="H12" s="70"/>
      <c r="I12" s="70"/>
      <c r="J12" s="70"/>
      <c r="K12" s="98">
        <f t="shared" ref="K12:K18" si="1">SUM(C12:J12)</f>
        <v>0</v>
      </c>
      <c r="N12" s="20"/>
      <c r="O12" s="132"/>
      <c r="P12" s="133"/>
      <c r="Q12" s="133"/>
      <c r="R12" s="133"/>
      <c r="S12" s="134"/>
      <c r="T12" s="66"/>
      <c r="U12" s="56"/>
      <c r="V12" s="28" t="str">
        <f>IF(N12="","",IF(#REF!="x",VLOOKUP(DATEVALUE(TEXT(N12,"mm/dd/yyyy")),PSU_Mileage_Rate_Table,3),IF(#REF!="x",VLOOKUP(DATEVALUE(TEXT(N12,"mm/dd/yyyy")),KSC_Mileage_Rate_table,3),IF(#REF!="X",VLOOKUP(DATEVALUE(TEXT(N12,"mm/dd/yyyy")),Milage_rate_table,3),IF(#REF!="X",VLOOKUP(DATEVALUE(TEXT(N12,"mm/dd/yyyy")),Milage_rate_table,3),IF(#REF!="X",VLOOKUP(DATEVALUE(TEXT(N12,"mm/dd/yyyy")),Milage_rate_table,3),""))))))</f>
        <v/>
      </c>
      <c r="W12" s="55" t="str">
        <f>IF(V12="","",(U12*V12))</f>
        <v/>
      </c>
      <c r="X12" s="40"/>
      <c r="Y12" s="40"/>
      <c r="Z12" s="40"/>
      <c r="AA12" s="40"/>
      <c r="AB12" s="40"/>
    </row>
    <row r="13" spans="1:29" ht="15.6" customHeight="1" x14ac:dyDescent="0.25">
      <c r="A13" s="12"/>
      <c r="B13" s="19" t="s">
        <v>45</v>
      </c>
      <c r="C13" s="70"/>
      <c r="D13" s="70"/>
      <c r="E13" s="70"/>
      <c r="F13" s="70"/>
      <c r="G13" s="70"/>
      <c r="H13" s="70"/>
      <c r="I13" s="70"/>
      <c r="J13" s="70"/>
      <c r="K13" s="98">
        <f t="shared" si="1"/>
        <v>0</v>
      </c>
      <c r="M13" s="15"/>
      <c r="N13" s="40"/>
      <c r="O13" s="54"/>
      <c r="P13" s="40"/>
      <c r="Q13" s="40"/>
      <c r="R13" s="40"/>
      <c r="S13" s="40"/>
      <c r="T13" s="40"/>
      <c r="U13" s="40"/>
      <c r="V13" s="40"/>
      <c r="W13" s="40"/>
      <c r="X13" s="40"/>
      <c r="Y13" s="40"/>
      <c r="Z13" s="40"/>
      <c r="AA13" s="40"/>
      <c r="AB13" s="40"/>
    </row>
    <row r="14" spans="1:29" ht="15.6" customHeight="1" x14ac:dyDescent="0.25">
      <c r="A14" s="12"/>
      <c r="B14" s="19" t="s">
        <v>46</v>
      </c>
      <c r="C14" s="70"/>
      <c r="D14" s="70"/>
      <c r="E14" s="70"/>
      <c r="F14" s="70"/>
      <c r="G14" s="70"/>
      <c r="H14" s="70"/>
      <c r="I14" s="70"/>
      <c r="J14" s="70"/>
      <c r="K14" s="98">
        <f t="shared" si="1"/>
        <v>0</v>
      </c>
      <c r="M14" s="12"/>
      <c r="N14" s="40" t="s">
        <v>47</v>
      </c>
      <c r="O14" s="54"/>
      <c r="P14" s="40"/>
      <c r="Q14" s="40"/>
      <c r="R14" s="40"/>
      <c r="S14" s="40"/>
      <c r="T14" s="40"/>
      <c r="U14" s="40"/>
      <c r="V14" s="40"/>
      <c r="W14" s="40"/>
      <c r="X14" s="40"/>
      <c r="Y14" s="40"/>
      <c r="Z14" s="40"/>
      <c r="AA14" s="40"/>
      <c r="AB14" s="40"/>
    </row>
    <row r="15" spans="1:29" ht="15.6" customHeight="1" x14ac:dyDescent="0.25">
      <c r="A15" s="12"/>
      <c r="B15" s="19" t="s">
        <v>48</v>
      </c>
      <c r="C15" s="70"/>
      <c r="D15" s="70"/>
      <c r="E15" s="70"/>
      <c r="F15" s="70"/>
      <c r="G15" s="70"/>
      <c r="H15" s="70"/>
      <c r="I15" s="70"/>
      <c r="J15" s="70"/>
      <c r="K15" s="98">
        <f t="shared" si="1"/>
        <v>0</v>
      </c>
      <c r="M15" s="12"/>
      <c r="N15" s="25"/>
      <c r="O15" s="132"/>
      <c r="P15" s="133"/>
      <c r="Q15" s="174"/>
      <c r="R15" s="175"/>
      <c r="S15" s="175"/>
      <c r="T15" s="175"/>
      <c r="U15" s="175"/>
      <c r="V15" s="176"/>
      <c r="W15" s="67"/>
      <c r="X15" s="40"/>
      <c r="Y15" s="40"/>
      <c r="Z15" s="40"/>
      <c r="AA15" s="40"/>
      <c r="AB15" s="40"/>
    </row>
    <row r="16" spans="1:29" ht="15.6" customHeight="1" x14ac:dyDescent="0.25">
      <c r="A16" s="12"/>
      <c r="B16" s="19" t="s">
        <v>49</v>
      </c>
      <c r="C16" s="70"/>
      <c r="D16" s="70"/>
      <c r="E16" s="70"/>
      <c r="F16" s="70"/>
      <c r="G16" s="70"/>
      <c r="H16" s="70"/>
      <c r="I16" s="70"/>
      <c r="J16" s="70"/>
      <c r="K16" s="98">
        <f t="shared" si="1"/>
        <v>0</v>
      </c>
      <c r="M16" s="12"/>
      <c r="N16" s="41"/>
      <c r="O16" s="41"/>
      <c r="P16" s="41"/>
      <c r="Q16" s="41"/>
      <c r="R16" s="41"/>
      <c r="S16" s="41"/>
      <c r="T16" s="41"/>
      <c r="U16" s="41"/>
      <c r="V16" s="41"/>
      <c r="W16" s="41"/>
      <c r="X16" s="40"/>
      <c r="Y16" s="40"/>
      <c r="Z16" s="40"/>
      <c r="AA16" s="40"/>
      <c r="AB16" s="40"/>
    </row>
    <row r="17" spans="1:650" ht="15.6" customHeight="1" x14ac:dyDescent="0.25">
      <c r="A17" s="12"/>
      <c r="B17" s="19" t="s">
        <v>50</v>
      </c>
      <c r="C17" s="70"/>
      <c r="D17" s="70"/>
      <c r="E17" s="70"/>
      <c r="F17" s="70"/>
      <c r="G17" s="70"/>
      <c r="H17" s="70" t="s">
        <v>12</v>
      </c>
      <c r="I17" s="70" t="s">
        <v>12</v>
      </c>
      <c r="J17" s="70"/>
      <c r="K17" s="98">
        <f t="shared" si="1"/>
        <v>0</v>
      </c>
      <c r="M17" s="12"/>
      <c r="N17" s="41"/>
      <c r="O17" s="41"/>
      <c r="P17" s="41"/>
      <c r="Q17" s="41"/>
      <c r="R17" s="41"/>
      <c r="S17" s="41"/>
      <c r="T17" s="41"/>
      <c r="U17" s="41"/>
      <c r="V17" s="41"/>
      <c r="W17" s="41"/>
      <c r="X17" s="40"/>
      <c r="Y17" s="40"/>
      <c r="Z17" s="40"/>
      <c r="AA17" s="40"/>
      <c r="AB17" s="40"/>
    </row>
    <row r="18" spans="1:650" ht="15.6" customHeight="1" x14ac:dyDescent="0.25">
      <c r="A18" s="12"/>
      <c r="B18" s="19" t="s">
        <v>127</v>
      </c>
      <c r="C18" s="70"/>
      <c r="D18" s="70"/>
      <c r="E18" s="70"/>
      <c r="F18" s="70"/>
      <c r="G18" s="70"/>
      <c r="H18" s="70"/>
      <c r="I18" s="70"/>
      <c r="J18" s="70"/>
      <c r="K18" s="98">
        <f t="shared" si="1"/>
        <v>0</v>
      </c>
      <c r="M18" s="12"/>
      <c r="N18" s="41" t="s">
        <v>51</v>
      </c>
      <c r="O18" s="41"/>
      <c r="P18" s="41"/>
      <c r="Q18" s="41"/>
      <c r="R18" s="41"/>
      <c r="S18" s="41"/>
      <c r="T18" s="41"/>
      <c r="U18" s="41"/>
      <c r="V18" s="41"/>
      <c r="W18" s="41"/>
      <c r="X18" s="40"/>
      <c r="Y18" s="40"/>
      <c r="Z18" s="40"/>
      <c r="AA18" s="40"/>
      <c r="AB18" s="40"/>
    </row>
    <row r="19" spans="1:650" ht="6.95" customHeight="1" x14ac:dyDescent="0.25">
      <c r="A19" s="12"/>
      <c r="B19" s="42"/>
      <c r="C19" s="6"/>
      <c r="D19" s="6"/>
      <c r="E19" s="6"/>
      <c r="F19" s="6"/>
      <c r="G19" s="6"/>
      <c r="H19" s="6"/>
      <c r="I19" s="6"/>
      <c r="J19" s="6"/>
      <c r="K19" s="6"/>
      <c r="N19" s="40"/>
      <c r="O19" s="40"/>
      <c r="P19" s="40"/>
      <c r="Q19" s="40"/>
      <c r="R19" s="40"/>
      <c r="S19" s="40"/>
      <c r="T19" s="40"/>
      <c r="U19" s="40"/>
      <c r="V19" s="40"/>
      <c r="W19" s="40"/>
      <c r="X19" s="40"/>
      <c r="Y19" s="40"/>
      <c r="Z19" s="40"/>
      <c r="AA19" s="40"/>
      <c r="AB19" s="40"/>
    </row>
    <row r="20" spans="1:650" ht="15.95" customHeight="1" x14ac:dyDescent="0.25">
      <c r="A20" s="12"/>
      <c r="B20" s="123" t="s">
        <v>52</v>
      </c>
      <c r="C20" s="124" t="s">
        <v>53</v>
      </c>
      <c r="D20" s="124"/>
      <c r="E20" s="124"/>
      <c r="F20" s="124"/>
      <c r="G20" s="124"/>
      <c r="H20" s="124"/>
      <c r="I20" s="124"/>
      <c r="J20" s="124"/>
      <c r="K20" s="124"/>
      <c r="L20" t="s">
        <v>54</v>
      </c>
      <c r="N20" s="40"/>
      <c r="O20" s="40"/>
      <c r="P20" s="40"/>
      <c r="Q20" s="40"/>
      <c r="R20" s="40"/>
      <c r="S20" s="40"/>
      <c r="T20" s="40"/>
      <c r="U20" s="40"/>
      <c r="V20" s="40"/>
      <c r="W20" s="40"/>
      <c r="X20" s="40"/>
      <c r="Y20" s="40"/>
      <c r="Z20" s="40"/>
      <c r="AA20" s="40"/>
      <c r="AB20" s="40"/>
    </row>
    <row r="21" spans="1:650" ht="15" customHeight="1" x14ac:dyDescent="0.25">
      <c r="A21" s="12"/>
      <c r="B21" s="123"/>
      <c r="C21" s="124"/>
      <c r="D21" s="124"/>
      <c r="E21" s="124"/>
      <c r="F21" s="124"/>
      <c r="G21" s="124"/>
      <c r="H21" s="124"/>
      <c r="I21" s="124"/>
      <c r="J21" s="124"/>
      <c r="K21" s="124"/>
      <c r="L21" s="40" t="s">
        <v>55</v>
      </c>
      <c r="M21" s="21">
        <v>0.75</v>
      </c>
      <c r="N21" s="40"/>
      <c r="O21" s="40"/>
      <c r="P21" s="40"/>
      <c r="Q21" s="40"/>
      <c r="R21" s="40"/>
      <c r="S21" s="40"/>
      <c r="T21" s="40"/>
      <c r="U21" s="40"/>
      <c r="V21" s="40"/>
      <c r="W21" s="40"/>
      <c r="X21" s="40"/>
      <c r="Y21" s="40"/>
      <c r="Z21" s="40"/>
      <c r="AA21" s="40"/>
      <c r="AB21" s="40"/>
    </row>
    <row r="22" spans="1:650" s="12" customFormat="1" ht="24" customHeight="1" x14ac:dyDescent="0.25">
      <c r="B22" s="123"/>
      <c r="C22" s="124"/>
      <c r="D22" s="124"/>
      <c r="E22" s="124"/>
      <c r="F22" s="124"/>
      <c r="G22" s="124"/>
      <c r="H22" s="124"/>
      <c r="I22" s="124"/>
      <c r="J22" s="124"/>
      <c r="K22" s="124"/>
      <c r="L22" t="b">
        <v>1</v>
      </c>
      <c r="M22" s="21">
        <v>0.25</v>
      </c>
      <c r="N22" s="40">
        <v>0.25</v>
      </c>
      <c r="O22" s="40"/>
      <c r="P22" s="40"/>
      <c r="Q22" s="40"/>
      <c r="R22" s="69">
        <v>34335</v>
      </c>
      <c r="S22" s="40" t="s">
        <v>56</v>
      </c>
      <c r="T22" s="40"/>
      <c r="U22" s="40"/>
      <c r="V22" s="40"/>
      <c r="W22" s="40"/>
      <c r="X22" s="40"/>
      <c r="Y22" s="40"/>
      <c r="Z22" s="40"/>
      <c r="AA22" s="40"/>
      <c r="AB22" s="40"/>
      <c r="AC22"/>
      <c r="XZ22" s="12" t="b">
        <v>0</v>
      </c>
    </row>
    <row r="23" spans="1:650" s="12" customFormat="1" ht="3.6" customHeight="1" x14ac:dyDescent="0.25">
      <c r="B23" s="41"/>
      <c r="L23"/>
      <c r="M23" s="21"/>
      <c r="N23" s="40"/>
      <c r="O23" s="40"/>
      <c r="P23" s="40"/>
      <c r="Q23" s="40"/>
      <c r="R23" s="69"/>
      <c r="S23" s="40"/>
      <c r="T23" s="40"/>
      <c r="U23" s="40"/>
      <c r="V23" s="40"/>
      <c r="W23" s="40"/>
      <c r="X23" s="40"/>
      <c r="Y23" s="40"/>
      <c r="Z23" s="40"/>
      <c r="AA23" s="40"/>
      <c r="AB23" s="40"/>
      <c r="AC23"/>
    </row>
    <row r="24" spans="1:650" s="12" customFormat="1" ht="16.350000000000001" customHeight="1" x14ac:dyDescent="0.25">
      <c r="B24" s="99" t="s">
        <v>57</v>
      </c>
      <c r="C24" s="70"/>
      <c r="D24" s="70"/>
      <c r="E24" s="70"/>
      <c r="F24" s="70"/>
      <c r="G24" s="70"/>
      <c r="H24" s="70"/>
      <c r="I24" s="70"/>
      <c r="J24" s="70"/>
      <c r="K24"/>
      <c r="L24" t="s">
        <v>58</v>
      </c>
      <c r="M24" s="21">
        <v>0.28000000000000003</v>
      </c>
      <c r="N24" s="40"/>
      <c r="O24" s="40"/>
      <c r="P24" s="40"/>
      <c r="Q24" s="40"/>
      <c r="R24" s="69"/>
      <c r="S24" s="40" t="s">
        <v>59</v>
      </c>
      <c r="T24" s="40"/>
      <c r="U24" s="40" t="s">
        <v>60</v>
      </c>
      <c r="V24" s="40"/>
      <c r="W24" s="40"/>
      <c r="X24" s="40"/>
      <c r="Y24" s="40"/>
      <c r="Z24" s="40"/>
      <c r="AA24" s="40"/>
      <c r="AB24" s="40"/>
      <c r="AC24"/>
    </row>
    <row r="25" spans="1:650" s="12" customFormat="1" ht="16.350000000000001" customHeight="1" x14ac:dyDescent="0.25">
      <c r="B25" s="40" t="s">
        <v>61</v>
      </c>
      <c r="C25" s="70" t="str">
        <f>IF(C24="","",5)</f>
        <v/>
      </c>
      <c r="D25" s="70" t="str">
        <f t="shared" ref="D25:J25" si="2">IF(D24="","",5)</f>
        <v/>
      </c>
      <c r="E25" s="70" t="str">
        <f t="shared" si="2"/>
        <v/>
      </c>
      <c r="F25" s="70" t="str">
        <f t="shared" si="2"/>
        <v/>
      </c>
      <c r="G25" s="70" t="str">
        <f t="shared" si="2"/>
        <v/>
      </c>
      <c r="H25" s="70" t="str">
        <f t="shared" si="2"/>
        <v/>
      </c>
      <c r="I25" s="70" t="str">
        <f t="shared" si="2"/>
        <v/>
      </c>
      <c r="J25" s="70" t="str">
        <f t="shared" si="2"/>
        <v/>
      </c>
      <c r="K25"/>
      <c r="L25"/>
      <c r="M25" s="21"/>
      <c r="N25" s="40"/>
      <c r="O25" s="40"/>
      <c r="P25" s="40"/>
      <c r="Q25" s="40"/>
      <c r="R25" s="40"/>
      <c r="S25" s="40"/>
      <c r="T25" s="40"/>
      <c r="U25" s="40"/>
      <c r="V25" s="40"/>
      <c r="W25" s="40"/>
      <c r="X25" s="40"/>
      <c r="Y25" s="40"/>
      <c r="Z25" s="40"/>
      <c r="AA25" s="40"/>
      <c r="AB25" s="40"/>
      <c r="AC25"/>
    </row>
    <row r="26" spans="1:650" s="12" customFormat="1" ht="16.350000000000001" customHeight="1" x14ac:dyDescent="0.25">
      <c r="B26" s="40" t="s">
        <v>62</v>
      </c>
      <c r="C26" s="70" t="str">
        <f t="shared" ref="C26:J26" si="3">IF(C24="","",C24-C25)</f>
        <v/>
      </c>
      <c r="D26" s="70" t="str">
        <f t="shared" si="3"/>
        <v/>
      </c>
      <c r="E26" s="70" t="str">
        <f t="shared" si="3"/>
        <v/>
      </c>
      <c r="F26" s="70" t="str">
        <f t="shared" si="3"/>
        <v/>
      </c>
      <c r="G26" s="70" t="str">
        <f t="shared" si="3"/>
        <v/>
      </c>
      <c r="H26" s="70" t="str">
        <f t="shared" si="3"/>
        <v/>
      </c>
      <c r="I26" s="70" t="str">
        <f t="shared" si="3"/>
        <v/>
      </c>
      <c r="J26" s="70" t="str">
        <f t="shared" si="3"/>
        <v/>
      </c>
      <c r="K26"/>
      <c r="L26"/>
      <c r="M26" s="21"/>
      <c r="N26" s="40"/>
      <c r="O26" s="40"/>
      <c r="P26" s="40" t="b">
        <v>1</v>
      </c>
      <c r="Q26" s="40"/>
      <c r="R26" s="40"/>
      <c r="S26" s="40"/>
      <c r="T26" s="40"/>
      <c r="U26" s="40"/>
      <c r="V26" s="40"/>
      <c r="W26" s="40"/>
      <c r="X26" s="40" t="b">
        <v>1</v>
      </c>
      <c r="Y26" s="40"/>
      <c r="Z26" s="40"/>
      <c r="AA26" s="40"/>
      <c r="AB26" s="40"/>
      <c r="AC26"/>
    </row>
    <row r="27" spans="1:650" ht="16.350000000000001" customHeight="1" x14ac:dyDescent="0.25">
      <c r="A27" s="12"/>
      <c r="B27" s="130" t="s">
        <v>63</v>
      </c>
      <c r="C27" s="131"/>
      <c r="D27" s="106" t="s">
        <v>64</v>
      </c>
      <c r="E27" s="107"/>
      <c r="F27" s="107"/>
      <c r="G27" s="107"/>
      <c r="H27" s="107"/>
      <c r="I27" s="107"/>
      <c r="J27" s="107"/>
      <c r="K27" s="97"/>
      <c r="L27" s="40" t="s">
        <v>65</v>
      </c>
      <c r="M27" s="21">
        <v>0.47</v>
      </c>
      <c r="N27" s="40"/>
      <c r="O27" s="40"/>
      <c r="P27" s="40"/>
      <c r="Q27" s="40"/>
      <c r="R27" s="40"/>
      <c r="S27" s="40"/>
      <c r="T27" s="40"/>
      <c r="U27" s="40"/>
      <c r="V27" s="40"/>
      <c r="W27" s="40"/>
      <c r="X27" s="40"/>
      <c r="Y27" s="40"/>
      <c r="Z27" s="40"/>
      <c r="AA27" s="40"/>
      <c r="AB27" s="40"/>
    </row>
    <row r="28" spans="1:650" ht="16.350000000000001" customHeight="1" x14ac:dyDescent="0.25">
      <c r="A28" s="12"/>
      <c r="B28" s="72" t="str">
        <f>"First or Last Day - "&amp;TEXT($M$21,"#%")</f>
        <v>First or Last Day - 75%</v>
      </c>
      <c r="C28" s="73"/>
      <c r="D28" s="63"/>
      <c r="E28" s="73"/>
      <c r="F28" s="73"/>
      <c r="G28" s="73"/>
      <c r="H28" s="73"/>
      <c r="I28" s="73"/>
      <c r="J28" s="73"/>
      <c r="L28" s="41" t="b">
        <f>IF($C$28="",FALSE,TRUE)</f>
        <v>0</v>
      </c>
      <c r="M28" s="14">
        <f>IF(L28=TRUE,$M$21,0)</f>
        <v>0</v>
      </c>
      <c r="N28" s="41" t="b">
        <f>IF($D$28="",FALSE,TRUE)</f>
        <v>0</v>
      </c>
      <c r="O28" s="74">
        <f>IF(N28=TRUE,$M$21,0)</f>
        <v>0</v>
      </c>
      <c r="P28" s="12" t="b">
        <f>IF(E28="",FALSE,TRUE)</f>
        <v>0</v>
      </c>
      <c r="Q28" s="74">
        <f>IF(P28=TRUE,$M$21,0)</f>
        <v>0</v>
      </c>
      <c r="R28" s="12" t="b">
        <f>IF(F28="",FALSE,TRUE)</f>
        <v>0</v>
      </c>
      <c r="S28" s="74">
        <f>IF(R28=TRUE,$M$21,0)</f>
        <v>0</v>
      </c>
      <c r="T28" s="12" t="b">
        <f>IF(G28="",FALSE,TRUE)</f>
        <v>0</v>
      </c>
      <c r="U28" s="74">
        <f>IF(T28=TRUE,$M$21,0)</f>
        <v>0</v>
      </c>
      <c r="V28" s="12" t="b">
        <f>IF(H28="",FALSE,TRUE)</f>
        <v>0</v>
      </c>
      <c r="W28" s="74">
        <f>IF(V28=TRUE,$M$21,0)</f>
        <v>0</v>
      </c>
      <c r="X28" s="12" t="b">
        <f>IF(I28="",FALSE,TRUE)</f>
        <v>0</v>
      </c>
      <c r="Y28" s="74">
        <f>IF(X28=TRUE,$M$21,0)</f>
        <v>0</v>
      </c>
      <c r="Z28" s="12" t="b">
        <f>IF(J28="",FALSE,TRUE)</f>
        <v>0</v>
      </c>
      <c r="AA28" s="74">
        <f>IF(Z28=TRUE,$M$21,0)</f>
        <v>0</v>
      </c>
      <c r="AB28" s="41"/>
      <c r="AC28" s="12"/>
    </row>
    <row r="29" spans="1:650" ht="16.350000000000001" customHeight="1" x14ac:dyDescent="0.25">
      <c r="A29" s="12"/>
      <c r="B29" s="72" t="s">
        <v>66</v>
      </c>
      <c r="C29" s="12"/>
      <c r="D29" s="12"/>
      <c r="E29" s="12"/>
      <c r="F29" s="12"/>
      <c r="G29" s="12"/>
      <c r="H29" s="12"/>
      <c r="I29" s="12"/>
      <c r="J29" s="41"/>
      <c r="L29" s="12"/>
      <c r="M29" s="14"/>
      <c r="N29" s="12"/>
      <c r="O29" s="14"/>
      <c r="P29" s="12"/>
      <c r="Q29" s="14"/>
      <c r="R29" s="12"/>
      <c r="S29" s="14"/>
      <c r="T29" s="12"/>
      <c r="U29" s="14"/>
      <c r="V29" s="12"/>
      <c r="W29" s="14"/>
      <c r="X29" s="12"/>
      <c r="Y29" s="14"/>
      <c r="Z29" s="12"/>
      <c r="AA29" s="14"/>
      <c r="AB29" s="12"/>
      <c r="AC29" s="12"/>
    </row>
    <row r="30" spans="1:650" ht="16.350000000000001" customHeight="1" x14ac:dyDescent="0.25">
      <c r="A30" s="12"/>
      <c r="B30" s="75" t="str">
        <f>"Breakfast - "&amp;TEXT($M$22,"#%")</f>
        <v>Breakfast - 25%</v>
      </c>
      <c r="C30" s="63"/>
      <c r="D30" s="63"/>
      <c r="E30" s="63"/>
      <c r="F30" s="63"/>
      <c r="G30" s="73"/>
      <c r="H30" s="73"/>
      <c r="I30" s="73"/>
      <c r="J30" s="73"/>
      <c r="L30" s="41" t="b">
        <f>IF($C$30="",FALSE,TRUE)</f>
        <v>0</v>
      </c>
      <c r="M30" s="14">
        <f>IF(L$30=TRUE,$M$22,0)</f>
        <v>0</v>
      </c>
      <c r="N30" s="12" t="b">
        <f>IF(D30="",FALSE,TRUE)</f>
        <v>0</v>
      </c>
      <c r="O30" s="14">
        <f>IF(N$30=TRUE,$M$22,0)</f>
        <v>0</v>
      </c>
      <c r="P30" s="12" t="b">
        <f>IF(E30="",FALSE,TRUE)</f>
        <v>0</v>
      </c>
      <c r="Q30" s="14">
        <f>IF(P$30=TRUE,$M$22,0)</f>
        <v>0</v>
      </c>
      <c r="R30" s="12" t="b">
        <f>IF(F30="",FALSE,TRUE)</f>
        <v>0</v>
      </c>
      <c r="S30" s="14">
        <f>IF(R$30=TRUE,$M$22,0)</f>
        <v>0</v>
      </c>
      <c r="T30" s="12" t="b">
        <f>IF(G30="",FALSE,TRUE)</f>
        <v>0</v>
      </c>
      <c r="U30" s="14">
        <f>IF(T$30=TRUE,$M$22,0)</f>
        <v>0</v>
      </c>
      <c r="V30" s="12" t="b">
        <f>IF(H30="",FALSE,TRUE)</f>
        <v>0</v>
      </c>
      <c r="W30" s="14">
        <f>IF(V$30=TRUE,$M$22,0)</f>
        <v>0</v>
      </c>
      <c r="X30" s="12" t="b">
        <f>IF(I30="",FALSE,TRUE)</f>
        <v>0</v>
      </c>
      <c r="Y30" s="14">
        <f>IF(X$30=TRUE,$M$22,0)</f>
        <v>0</v>
      </c>
      <c r="Z30" s="12" t="b">
        <f>IF(J30="",FALSE,TRUE)</f>
        <v>0</v>
      </c>
      <c r="AA30" s="14">
        <f>IF(Z$30=TRUE,$M$22,0)</f>
        <v>0</v>
      </c>
      <c r="AB30" s="12"/>
      <c r="AC30" s="12"/>
    </row>
    <row r="31" spans="1:650" s="15" customFormat="1" ht="16.350000000000001" customHeight="1" x14ac:dyDescent="0.25">
      <c r="A31" s="12"/>
      <c r="B31" s="19" t="str">
        <f>"Lunch - "&amp;TEXT($M$24,"#%")</f>
        <v>Lunch - 28%</v>
      </c>
      <c r="C31" s="63"/>
      <c r="D31" s="63"/>
      <c r="E31" s="63"/>
      <c r="F31" s="73"/>
      <c r="G31" s="73"/>
      <c r="H31" s="73"/>
      <c r="I31" s="73"/>
      <c r="J31" s="73"/>
      <c r="K31"/>
      <c r="L31" s="41" t="b">
        <f>IF($C$31="",FALSE,TRUE)</f>
        <v>0</v>
      </c>
      <c r="M31" s="14">
        <f>IF(L$31=TRUE,$M$24,0)</f>
        <v>0</v>
      </c>
      <c r="N31" s="12" t="b">
        <f t="shared" ref="N31:N32" si="4">IF(D31="",FALSE,TRUE)</f>
        <v>0</v>
      </c>
      <c r="O31" s="14">
        <f>IF(N$31=TRUE,$M$24,0)</f>
        <v>0</v>
      </c>
      <c r="P31" s="12" t="b">
        <f t="shared" ref="P31:P32" si="5">IF(E31="",FALSE,TRUE)</f>
        <v>0</v>
      </c>
      <c r="Q31" s="14">
        <f>IF(P$31=TRUE,$M$24,0)</f>
        <v>0</v>
      </c>
      <c r="R31" s="12" t="b">
        <f t="shared" ref="R31:R32" si="6">IF(F31="",FALSE,TRUE)</f>
        <v>0</v>
      </c>
      <c r="S31" s="14">
        <f>IF(R$31=TRUE,$M$24,0)</f>
        <v>0</v>
      </c>
      <c r="T31" s="12" t="b">
        <f t="shared" ref="T31:T32" si="7">IF(G31="",FALSE,TRUE)</f>
        <v>0</v>
      </c>
      <c r="U31" s="14">
        <f>IF(T$31=TRUE,$M$24,0)</f>
        <v>0</v>
      </c>
      <c r="V31" s="12" t="b">
        <f t="shared" ref="V31:V32" si="8">IF(H31="",FALSE,TRUE)</f>
        <v>0</v>
      </c>
      <c r="W31" s="14">
        <f>IF(V$31=TRUE,$M$24,0)</f>
        <v>0</v>
      </c>
      <c r="X31" s="12" t="b">
        <f t="shared" ref="X31:X32" si="9">IF(I31="",FALSE,TRUE)</f>
        <v>0</v>
      </c>
      <c r="Y31" s="14">
        <f>IF(X$31=TRUE,$M$24,0)</f>
        <v>0</v>
      </c>
      <c r="Z31" s="12" t="b">
        <f t="shared" ref="Z31:Z32" si="10">IF(J31="",FALSE,TRUE)</f>
        <v>0</v>
      </c>
      <c r="AA31" s="14">
        <f>IF(Z$31=TRUE,$M$24,0)</f>
        <v>0</v>
      </c>
      <c r="AB31" s="12"/>
      <c r="AC31" s="12"/>
    </row>
    <row r="32" spans="1:650" s="12" customFormat="1" ht="16.350000000000001" customHeight="1" x14ac:dyDescent="0.25">
      <c r="B32" s="19" t="str">
        <f>"Dinner - "&amp;TEXT($M$27,"#%")</f>
        <v>Dinner - 47%</v>
      </c>
      <c r="C32" s="63"/>
      <c r="D32" s="63"/>
      <c r="E32" s="63"/>
      <c r="F32" s="73"/>
      <c r="G32" s="73"/>
      <c r="H32" s="73"/>
      <c r="I32" s="73"/>
      <c r="J32" s="73"/>
      <c r="K32"/>
      <c r="L32" s="41" t="b">
        <f>IF($C$32="",FALSE,TRUE)</f>
        <v>0</v>
      </c>
      <c r="M32" s="14">
        <f>IF(L32=TRUE,$M$27,0)</f>
        <v>0</v>
      </c>
      <c r="N32" s="12" t="b">
        <f t="shared" si="4"/>
        <v>0</v>
      </c>
      <c r="O32" s="14">
        <f>IF(N$32=TRUE,$M$27,0)</f>
        <v>0</v>
      </c>
      <c r="P32" s="12" t="b">
        <f t="shared" si="5"/>
        <v>0</v>
      </c>
      <c r="Q32" s="14">
        <f>IF(P$32=TRUE,$M$27,0)</f>
        <v>0</v>
      </c>
      <c r="R32" s="12" t="b">
        <f t="shared" si="6"/>
        <v>0</v>
      </c>
      <c r="S32" s="14">
        <f>IF(R$32=TRUE,$M$27,0)</f>
        <v>0</v>
      </c>
      <c r="T32" s="12" t="b">
        <f t="shared" si="7"/>
        <v>0</v>
      </c>
      <c r="U32" s="14">
        <f>IF(T$32=TRUE,$M$27,0)</f>
        <v>0</v>
      </c>
      <c r="V32" s="12" t="b">
        <f t="shared" si="8"/>
        <v>0</v>
      </c>
      <c r="W32" s="14">
        <f>IF(V$32=TRUE,$M$27,0)</f>
        <v>0</v>
      </c>
      <c r="X32" s="12" t="b">
        <f t="shared" si="9"/>
        <v>0</v>
      </c>
      <c r="Y32" s="14">
        <f>IF(X$32=TRUE,$M$27,0)</f>
        <v>0</v>
      </c>
      <c r="Z32" s="12" t="b">
        <f t="shared" si="10"/>
        <v>0</v>
      </c>
      <c r="AA32" s="14">
        <f>IF(Z$32=TRUE,$M$27,0)</f>
        <v>0</v>
      </c>
    </row>
    <row r="33" spans="1:29" s="12" customFormat="1" ht="16.350000000000001" customHeight="1" x14ac:dyDescent="0.25">
      <c r="B33" s="76" t="s">
        <v>67</v>
      </c>
      <c r="C33" s="5">
        <f>IF(L28=TRUE,(C24*0.75),IF(M33=0,C24,(C26)*(1-M33)+C25))</f>
        <v>0</v>
      </c>
      <c r="D33" s="5">
        <f>IF(N28=TRUE,(D24*0.75),IF(O33=0,D24,(D26)*(1-O33)+D25))</f>
        <v>0</v>
      </c>
      <c r="E33" s="5">
        <f>IF(P28=TRUE,(E24*0.75),IF(Q33=0,E24,(E26)*(1-Q33)+E25))</f>
        <v>0</v>
      </c>
      <c r="F33" s="5">
        <f>IF(R28=TRUE,(F24*0.75),IF(S33=0,F24,(F26)*(1-S33)+F25))</f>
        <v>0</v>
      </c>
      <c r="G33" s="5">
        <f>IF(T28=TRUE,(G24*0.75),IF(U33=0,G24,(G26)*(1-U33)+G25))</f>
        <v>0</v>
      </c>
      <c r="H33" s="5">
        <f>IF(V28=TRUE,(H24*0.75),IF(W33=0,H24,(H26)*(1-W33)+H25))</f>
        <v>0</v>
      </c>
      <c r="I33" s="5">
        <f>IF(X28=TRUE,(I24*0.75),IF(Y33=0,I24,(I26)*(1-Y33)+I25))</f>
        <v>0</v>
      </c>
      <c r="J33" s="5">
        <f>IF(Z28=TRUE,(J24*0.75),IF(AA33=0,J24,(J26)*(1-AA33)+J25))</f>
        <v>0</v>
      </c>
      <c r="K33" s="77">
        <f>SUM(C33:J33)</f>
        <v>0</v>
      </c>
      <c r="L33"/>
      <c r="M33" s="9">
        <f>SUM(M28:M32)</f>
        <v>0</v>
      </c>
      <c r="N33"/>
      <c r="O33" s="9">
        <f>SUM(O28:O32)</f>
        <v>0</v>
      </c>
      <c r="P33"/>
      <c r="Q33" s="9">
        <f>SUM(Q28:Q32)</f>
        <v>0</v>
      </c>
      <c r="R33"/>
      <c r="S33" s="9">
        <f>SUM(S28:S32)</f>
        <v>0</v>
      </c>
      <c r="T33"/>
      <c r="U33" s="9">
        <f>SUM(U28:U32)</f>
        <v>0</v>
      </c>
      <c r="V33"/>
      <c r="W33" s="9">
        <f>SUM(W28:W32)</f>
        <v>0</v>
      </c>
      <c r="X33"/>
      <c r="Y33" s="9">
        <f>SUM(Y28:Y32)</f>
        <v>0</v>
      </c>
      <c r="Z33"/>
      <c r="AA33" s="9">
        <f>SUM(AA28:AA32)</f>
        <v>0</v>
      </c>
      <c r="AB33"/>
      <c r="AC33"/>
    </row>
    <row r="34" spans="1:29" s="12" customFormat="1" ht="1.35" customHeight="1" x14ac:dyDescent="0.25">
      <c r="B34" s="68"/>
      <c r="C34" s="43"/>
      <c r="D34" s="43"/>
      <c r="E34" s="43"/>
      <c r="F34" s="43"/>
      <c r="G34" s="43"/>
      <c r="H34" s="43"/>
      <c r="I34" s="43"/>
      <c r="J34" s="43"/>
      <c r="K34" s="43"/>
      <c r="L34"/>
      <c r="M34"/>
      <c r="N34"/>
      <c r="O34"/>
      <c r="P34"/>
      <c r="Q34"/>
      <c r="R34"/>
      <c r="S34"/>
      <c r="T34"/>
      <c r="U34"/>
      <c r="V34"/>
      <c r="W34"/>
      <c r="X34"/>
      <c r="Y34"/>
      <c r="Z34"/>
      <c r="AA34"/>
      <c r="AB34"/>
      <c r="AC34"/>
    </row>
    <row r="35" spans="1:29" s="12" customFormat="1" ht="15.6" customHeight="1" x14ac:dyDescent="0.25">
      <c r="B35" s="52" t="s">
        <v>68</v>
      </c>
      <c r="C35" s="129" t="s">
        <v>69</v>
      </c>
      <c r="D35" s="129"/>
      <c r="E35" s="129"/>
      <c r="F35" s="129"/>
      <c r="G35" s="129"/>
      <c r="H35" s="129"/>
      <c r="I35" s="129"/>
      <c r="J35" s="129"/>
      <c r="K35" s="129"/>
      <c r="L35"/>
      <c r="M35"/>
      <c r="N35"/>
      <c r="O35"/>
      <c r="P35"/>
      <c r="Q35"/>
      <c r="R35"/>
      <c r="S35"/>
      <c r="T35"/>
      <c r="U35"/>
      <c r="V35"/>
      <c r="W35"/>
      <c r="X35"/>
      <c r="Y35"/>
      <c r="Z35"/>
      <c r="AA35"/>
      <c r="AB35"/>
      <c r="AC35"/>
    </row>
    <row r="36" spans="1:29" s="12" customFormat="1" ht="15.6" customHeight="1" x14ac:dyDescent="0.25">
      <c r="B36" s="126" t="s">
        <v>70</v>
      </c>
      <c r="C36" s="126"/>
      <c r="D36" s="126"/>
      <c r="E36" s="126"/>
      <c r="F36" s="126"/>
      <c r="G36" s="126"/>
      <c r="H36" s="126"/>
      <c r="I36" s="126"/>
      <c r="J36" s="126"/>
      <c r="K36" s="126"/>
      <c r="L36"/>
      <c r="M36"/>
      <c r="N36"/>
      <c r="O36"/>
      <c r="P36"/>
      <c r="Q36"/>
      <c r="R36"/>
      <c r="S36"/>
      <c r="T36"/>
      <c r="U36"/>
      <c r="V36"/>
      <c r="W36"/>
      <c r="X36"/>
      <c r="Y36"/>
      <c r="Z36"/>
      <c r="AA36"/>
      <c r="AB36"/>
      <c r="AC36"/>
    </row>
    <row r="37" spans="1:29" ht="19.350000000000001" customHeight="1" x14ac:dyDescent="0.25">
      <c r="A37" s="12"/>
      <c r="B37" s="126" t="s">
        <v>71</v>
      </c>
      <c r="C37" s="126"/>
      <c r="D37" s="126"/>
      <c r="E37" s="126"/>
      <c r="F37" s="126"/>
      <c r="G37" s="126"/>
      <c r="H37" s="127"/>
      <c r="I37" s="13"/>
      <c r="J37" s="71"/>
      <c r="K37" s="71"/>
    </row>
    <row r="38" spans="1:29" x14ac:dyDescent="0.25">
      <c r="A38" s="15"/>
      <c r="B38" s="46" t="s">
        <v>72</v>
      </c>
      <c r="C38" s="128" t="s">
        <v>73</v>
      </c>
      <c r="D38" s="128"/>
      <c r="E38" s="128"/>
      <c r="F38" s="128"/>
      <c r="G38" s="128"/>
      <c r="H38" s="57" t="s">
        <v>74</v>
      </c>
      <c r="I38" s="46" t="s">
        <v>75</v>
      </c>
      <c r="J38" s="46" t="s">
        <v>76</v>
      </c>
      <c r="K38" s="15"/>
      <c r="L38" s="15"/>
      <c r="M38" s="15"/>
      <c r="N38" s="15"/>
      <c r="O38" s="15"/>
      <c r="P38" s="15"/>
      <c r="Q38" s="15"/>
      <c r="R38" s="15"/>
      <c r="S38" s="15"/>
      <c r="T38" s="15"/>
      <c r="U38" s="15"/>
      <c r="V38" s="15"/>
      <c r="W38" s="15"/>
      <c r="X38" s="15"/>
      <c r="Y38" s="15"/>
      <c r="Z38" s="19"/>
      <c r="AA38" s="15"/>
      <c r="AB38" s="15"/>
      <c r="AC38" s="15"/>
    </row>
    <row r="39" spans="1:29" x14ac:dyDescent="0.25">
      <c r="A39" s="12"/>
      <c r="B39" s="20"/>
      <c r="C39" s="132"/>
      <c r="D39" s="133"/>
      <c r="E39" s="133"/>
      <c r="F39" s="133"/>
      <c r="G39" s="134"/>
      <c r="H39" s="112"/>
      <c r="I39" s="56"/>
      <c r="J39" s="38" t="str">
        <f t="shared" ref="J39:J45" si="11">IF(B39&lt;&gt;"",VLOOKUP(DATEVALUE(TEXT(B39,"mm/dd/yyyy")),Milage_rate_table,3),"")</f>
        <v/>
      </c>
      <c r="K39" s="78" t="str">
        <f t="shared" ref="K39:K42" si="12">IF(J39="","",(I39*J39))</f>
        <v/>
      </c>
      <c r="L39" s="12"/>
      <c r="M39" s="12"/>
      <c r="N39" s="12"/>
      <c r="O39" s="12"/>
      <c r="P39" s="12"/>
      <c r="Q39" s="12"/>
      <c r="R39" s="12"/>
      <c r="S39" s="12"/>
      <c r="T39" s="12"/>
      <c r="U39" s="12"/>
      <c r="V39" s="12"/>
      <c r="W39" s="12"/>
      <c r="X39" s="12"/>
      <c r="Y39" s="12"/>
      <c r="Z39" s="12"/>
      <c r="AA39" s="12"/>
      <c r="AB39" s="12"/>
      <c r="AC39" s="12"/>
    </row>
    <row r="40" spans="1:29" ht="15.75" customHeight="1" x14ac:dyDescent="0.25">
      <c r="A40" s="12"/>
      <c r="B40" s="20"/>
      <c r="C40" s="132"/>
      <c r="D40" s="133"/>
      <c r="E40" s="133"/>
      <c r="F40" s="133"/>
      <c r="G40" s="134"/>
      <c r="H40" s="112"/>
      <c r="I40" s="56"/>
      <c r="J40" s="38" t="str">
        <f t="shared" si="11"/>
        <v/>
      </c>
      <c r="K40" s="78" t="str">
        <f t="shared" si="12"/>
        <v/>
      </c>
      <c r="L40" s="12"/>
      <c r="M40" s="12"/>
      <c r="N40" s="12"/>
      <c r="O40" s="12"/>
      <c r="P40" s="12"/>
      <c r="Q40" s="12"/>
      <c r="R40" s="12"/>
      <c r="S40" s="12"/>
      <c r="T40" s="12"/>
      <c r="U40" s="12"/>
      <c r="V40" s="12"/>
      <c r="W40" s="12"/>
      <c r="X40" s="12"/>
      <c r="Y40" s="12"/>
      <c r="Z40" s="12"/>
      <c r="AA40" s="12"/>
      <c r="AB40" s="12"/>
      <c r="AC40" s="12"/>
    </row>
    <row r="41" spans="1:29" ht="15.75" customHeight="1" x14ac:dyDescent="0.25">
      <c r="A41" s="12"/>
      <c r="B41" s="20"/>
      <c r="C41" s="132"/>
      <c r="D41" s="133"/>
      <c r="E41" s="133"/>
      <c r="F41" s="133"/>
      <c r="G41" s="134"/>
      <c r="H41" s="112"/>
      <c r="I41" s="56"/>
      <c r="J41" s="38" t="str">
        <f t="shared" si="11"/>
        <v/>
      </c>
      <c r="K41" s="78" t="str">
        <f t="shared" si="12"/>
        <v/>
      </c>
      <c r="L41" s="12"/>
      <c r="M41" s="12"/>
      <c r="N41" s="12"/>
      <c r="O41" s="12"/>
      <c r="P41" s="12"/>
      <c r="Q41" s="12"/>
      <c r="R41" s="12"/>
      <c r="S41" s="12"/>
      <c r="T41" s="12"/>
      <c r="U41" s="12"/>
      <c r="V41" s="12"/>
      <c r="W41" s="12"/>
      <c r="X41" s="12"/>
      <c r="Y41" s="12"/>
      <c r="Z41" s="12"/>
      <c r="AA41" s="12"/>
      <c r="AB41" s="12"/>
      <c r="AC41" s="12"/>
    </row>
    <row r="42" spans="1:29" ht="15.75" customHeight="1" x14ac:dyDescent="0.25">
      <c r="A42" s="12"/>
      <c r="B42" s="20"/>
      <c r="C42" s="132"/>
      <c r="D42" s="133"/>
      <c r="E42" s="133"/>
      <c r="F42" s="133"/>
      <c r="G42" s="134"/>
      <c r="H42" s="112"/>
      <c r="I42" s="56"/>
      <c r="J42" s="38" t="str">
        <f t="shared" si="11"/>
        <v/>
      </c>
      <c r="K42" s="78" t="str">
        <f t="shared" si="12"/>
        <v/>
      </c>
      <c r="L42" s="12"/>
      <c r="M42" s="12"/>
      <c r="N42" s="12"/>
      <c r="O42" s="12"/>
      <c r="P42" s="12"/>
      <c r="Q42" s="12"/>
      <c r="R42" s="12"/>
      <c r="S42" s="12"/>
      <c r="T42" s="12"/>
      <c r="U42" s="12"/>
      <c r="V42" s="12"/>
      <c r="W42" s="12"/>
      <c r="X42" s="12"/>
      <c r="Y42" s="12"/>
      <c r="Z42" s="12"/>
      <c r="AA42" s="12"/>
      <c r="AB42" s="12"/>
      <c r="AC42" s="12"/>
    </row>
    <row r="43" spans="1:29" ht="15.6" customHeight="1" x14ac:dyDescent="0.25">
      <c r="B43" s="20"/>
      <c r="C43" s="132"/>
      <c r="D43" s="133"/>
      <c r="E43" s="133"/>
      <c r="F43" s="133"/>
      <c r="G43" s="134"/>
      <c r="H43" s="112"/>
      <c r="I43" s="56"/>
      <c r="J43" s="38" t="str">
        <f t="shared" si="11"/>
        <v/>
      </c>
      <c r="K43" s="55" t="str">
        <f>IF(J43="","",(I43*J43))</f>
        <v/>
      </c>
    </row>
    <row r="44" spans="1:29" x14ac:dyDescent="0.25">
      <c r="B44" s="20"/>
      <c r="C44" s="132"/>
      <c r="D44" s="133"/>
      <c r="E44" s="133"/>
      <c r="F44" s="133"/>
      <c r="G44" s="134"/>
      <c r="H44" s="112"/>
      <c r="I44" s="56"/>
      <c r="J44" s="38" t="str">
        <f t="shared" si="11"/>
        <v/>
      </c>
      <c r="K44" s="55" t="str">
        <f>IF(J44="","",(I44*J44))</f>
        <v/>
      </c>
    </row>
    <row r="45" spans="1:29" x14ac:dyDescent="0.25">
      <c r="B45" s="20"/>
      <c r="C45" s="132"/>
      <c r="D45" s="133"/>
      <c r="E45" s="133"/>
      <c r="F45" s="133"/>
      <c r="G45" s="134"/>
      <c r="H45" s="112"/>
      <c r="I45" s="56"/>
      <c r="J45" s="38" t="str">
        <f t="shared" si="11"/>
        <v/>
      </c>
      <c r="K45" s="55" t="str">
        <f>IF(J45="","",(I45*J45))</f>
        <v/>
      </c>
    </row>
    <row r="46" spans="1:29" ht="15.75" customHeight="1" x14ac:dyDescent="0.25">
      <c r="A46" s="79"/>
      <c r="B46" s="80"/>
      <c r="C46" s="81"/>
      <c r="D46" s="81"/>
      <c r="E46" s="81"/>
      <c r="F46" s="81"/>
      <c r="G46" s="81"/>
      <c r="H46" s="82"/>
      <c r="I46" s="82"/>
      <c r="J46" s="12"/>
      <c r="K46" s="12"/>
    </row>
    <row r="47" spans="1:29" ht="15.6" customHeight="1" x14ac:dyDescent="0.25">
      <c r="A47" s="12"/>
      <c r="B47" s="163" t="s">
        <v>77</v>
      </c>
      <c r="C47" s="163"/>
      <c r="D47" s="163"/>
      <c r="E47" s="163"/>
      <c r="F47" s="163"/>
      <c r="G47" s="163"/>
      <c r="H47" s="164" t="s">
        <v>78</v>
      </c>
      <c r="I47" s="164"/>
      <c r="J47" s="12"/>
      <c r="K47" s="5">
        <f>SUM(K39:K46)</f>
        <v>0</v>
      </c>
    </row>
    <row r="48" spans="1:29" ht="15.75" customHeight="1" thickBot="1" x14ac:dyDescent="0.3">
      <c r="A48" s="79"/>
      <c r="B48" s="80"/>
      <c r="C48" s="17"/>
      <c r="D48" s="17"/>
      <c r="E48" s="17"/>
      <c r="F48" s="17"/>
      <c r="G48" s="17"/>
      <c r="H48" s="17"/>
      <c r="I48" s="17"/>
      <c r="J48" s="17"/>
      <c r="K48" s="12"/>
      <c r="L48" s="6"/>
      <c r="M48" s="6"/>
      <c r="N48" s="6"/>
    </row>
    <row r="49" spans="1:14" ht="15.75" customHeight="1" thickBot="1" x14ac:dyDescent="0.3">
      <c r="A49" s="12"/>
      <c r="B49" s="12"/>
      <c r="C49" s="12"/>
      <c r="D49" s="12"/>
      <c r="E49" s="12"/>
      <c r="F49" s="12"/>
      <c r="G49" s="135" t="s">
        <v>79</v>
      </c>
      <c r="H49" s="136"/>
      <c r="I49" s="136"/>
      <c r="J49" s="137"/>
      <c r="K49" s="108">
        <f>SUM(K47,K33,K12:K18)</f>
        <v>0</v>
      </c>
      <c r="L49" s="43"/>
      <c r="M49" s="43"/>
      <c r="N49" s="43"/>
    </row>
    <row r="50" spans="1:14" ht="18.75" x14ac:dyDescent="0.3">
      <c r="A50" s="12"/>
      <c r="B50" s="125" t="s">
        <v>80</v>
      </c>
      <c r="C50" s="125"/>
      <c r="D50" s="8"/>
      <c r="E50" s="8"/>
      <c r="F50" s="8"/>
      <c r="G50" s="8"/>
      <c r="H50" s="8"/>
      <c r="I50" s="8"/>
      <c r="J50" s="8"/>
      <c r="K50" s="12"/>
    </row>
    <row r="51" spans="1:14" ht="15.95" customHeight="1" x14ac:dyDescent="0.3">
      <c r="A51" s="12"/>
      <c r="B51" s="83"/>
      <c r="C51" s="12"/>
      <c r="D51" s="12"/>
      <c r="E51" s="12"/>
      <c r="F51" s="12"/>
      <c r="G51" s="12"/>
      <c r="H51" s="12"/>
      <c r="I51" s="12"/>
      <c r="J51" s="12"/>
      <c r="K51" s="12"/>
    </row>
    <row r="52" spans="1:14" x14ac:dyDescent="0.25">
      <c r="A52" s="12"/>
      <c r="B52" s="154" t="s">
        <v>81</v>
      </c>
      <c r="C52" s="154"/>
      <c r="D52" s="154"/>
      <c r="E52" s="154"/>
      <c r="F52" s="154"/>
      <c r="G52" s="154"/>
      <c r="H52" s="154"/>
      <c r="I52" s="154"/>
      <c r="J52" s="154"/>
      <c r="K52" s="12"/>
    </row>
    <row r="53" spans="1:14" x14ac:dyDescent="0.25">
      <c r="A53" s="12"/>
      <c r="B53" s="155"/>
      <c r="C53" s="155"/>
      <c r="D53" s="155"/>
      <c r="E53" s="155"/>
      <c r="F53" s="155"/>
      <c r="G53" s="155"/>
      <c r="H53" s="155"/>
      <c r="I53" s="155"/>
      <c r="J53" s="155"/>
      <c r="K53" s="12"/>
    </row>
    <row r="54" spans="1:14" x14ac:dyDescent="0.25">
      <c r="A54" s="12"/>
      <c r="B54" s="155"/>
      <c r="C54" s="155"/>
      <c r="D54" s="155"/>
      <c r="E54" s="155"/>
      <c r="F54" s="155"/>
      <c r="G54" s="155"/>
      <c r="H54" s="155"/>
      <c r="I54" s="155"/>
      <c r="J54" s="155"/>
      <c r="K54" s="12"/>
    </row>
    <row r="55" spans="1:14" x14ac:dyDescent="0.25">
      <c r="A55" s="12"/>
      <c r="B55" s="155"/>
      <c r="C55" s="155"/>
      <c r="D55" s="155"/>
      <c r="E55" s="155"/>
      <c r="F55" s="155"/>
      <c r="G55" s="155"/>
      <c r="H55" s="155"/>
      <c r="I55" s="155"/>
      <c r="J55" s="155"/>
      <c r="K55" s="12"/>
    </row>
    <row r="56" spans="1:14" x14ac:dyDescent="0.25">
      <c r="A56" s="12"/>
      <c r="B56" s="155"/>
      <c r="C56" s="155"/>
      <c r="D56" s="155"/>
      <c r="E56" s="155"/>
      <c r="F56" s="155"/>
      <c r="G56" s="155"/>
      <c r="H56" s="155"/>
      <c r="I56" s="155"/>
      <c r="J56" s="155"/>
      <c r="K56" s="12"/>
    </row>
    <row r="57" spans="1:14" ht="27.95" customHeight="1" x14ac:dyDescent="0.25">
      <c r="A57" s="12"/>
      <c r="B57" s="155"/>
      <c r="C57" s="155"/>
      <c r="D57" s="155"/>
      <c r="E57" s="155"/>
      <c r="F57" s="155"/>
      <c r="G57" s="155"/>
      <c r="H57" s="155"/>
      <c r="I57" s="155"/>
      <c r="J57" s="155"/>
      <c r="K57" s="12"/>
    </row>
    <row r="58" spans="1:14" x14ac:dyDescent="0.25">
      <c r="A58" s="12"/>
      <c r="B58" s="12"/>
      <c r="C58" s="12"/>
      <c r="D58" s="12"/>
      <c r="E58" s="12"/>
      <c r="F58" s="12"/>
      <c r="G58" s="12"/>
      <c r="H58" s="12"/>
      <c r="I58" s="12"/>
      <c r="J58" s="12"/>
      <c r="K58" s="12"/>
    </row>
    <row r="59" spans="1:14" x14ac:dyDescent="0.25">
      <c r="A59" s="12"/>
      <c r="B59" s="165"/>
      <c r="C59" s="160"/>
      <c r="D59" s="160"/>
      <c r="E59" s="160"/>
      <c r="F59" s="84"/>
      <c r="G59" s="167"/>
      <c r="H59" s="168"/>
      <c r="I59" s="12"/>
      <c r="J59" s="12"/>
      <c r="K59" s="12"/>
    </row>
    <row r="60" spans="1:14" x14ac:dyDescent="0.25">
      <c r="A60" s="12"/>
      <c r="B60" s="166"/>
      <c r="C60" s="161"/>
      <c r="D60" s="161"/>
      <c r="E60" s="161"/>
      <c r="F60" s="12"/>
      <c r="G60" s="169"/>
      <c r="H60" s="170"/>
      <c r="I60" s="12"/>
      <c r="J60" s="12"/>
      <c r="K60" s="12"/>
    </row>
    <row r="61" spans="1:14" x14ac:dyDescent="0.25">
      <c r="A61" s="12"/>
      <c r="B61" s="85" t="s">
        <v>82</v>
      </c>
      <c r="C61" s="86" t="s">
        <v>83</v>
      </c>
      <c r="D61" s="86"/>
      <c r="E61" s="87"/>
      <c r="F61" s="87"/>
      <c r="G61" s="86" t="s">
        <v>84</v>
      </c>
      <c r="H61" s="88"/>
      <c r="I61" s="89"/>
      <c r="J61" s="89"/>
      <c r="K61" s="12"/>
    </row>
    <row r="62" spans="1:14" x14ac:dyDescent="0.25">
      <c r="A62" s="12"/>
      <c r="B62" s="110" t="s">
        <v>12</v>
      </c>
      <c r="C62" s="90"/>
      <c r="D62" s="90"/>
      <c r="E62" s="41"/>
      <c r="F62" s="41"/>
      <c r="G62" s="90"/>
      <c r="H62" s="41"/>
      <c r="I62" s="89"/>
      <c r="J62" s="89"/>
      <c r="K62" s="12"/>
    </row>
    <row r="63" spans="1:14" x14ac:dyDescent="0.25">
      <c r="A63" s="12"/>
      <c r="B63" s="156"/>
      <c r="C63" s="157"/>
      <c r="D63" s="157"/>
      <c r="E63" s="157"/>
      <c r="F63" s="84"/>
      <c r="G63" s="160"/>
      <c r="H63" s="160"/>
      <c r="I63" s="58"/>
      <c r="J63" s="152"/>
      <c r="K63" s="12"/>
    </row>
    <row r="64" spans="1:14" x14ac:dyDescent="0.25">
      <c r="A64" s="12"/>
      <c r="B64" s="158"/>
      <c r="C64" s="159"/>
      <c r="D64" s="159"/>
      <c r="E64" s="159"/>
      <c r="F64" s="12"/>
      <c r="G64" s="161"/>
      <c r="H64" s="161"/>
      <c r="I64" s="89"/>
      <c r="J64" s="153"/>
      <c r="K64" s="12"/>
    </row>
    <row r="65" spans="1:11" x14ac:dyDescent="0.25">
      <c r="A65" s="12"/>
      <c r="B65" s="92"/>
      <c r="C65" s="162" t="s">
        <v>85</v>
      </c>
      <c r="D65" s="162"/>
      <c r="E65" s="40"/>
      <c r="F65" s="40"/>
      <c r="G65" s="162" t="s">
        <v>83</v>
      </c>
      <c r="H65" s="162"/>
      <c r="I65" s="50"/>
      <c r="J65" s="91" t="s">
        <v>84</v>
      </c>
      <c r="K65" s="12"/>
    </row>
    <row r="66" spans="1:11" x14ac:dyDescent="0.25">
      <c r="A66" s="12"/>
      <c r="B66" s="150" t="s">
        <v>86</v>
      </c>
      <c r="C66" s="151"/>
      <c r="D66" s="151"/>
      <c r="E66" s="93"/>
      <c r="F66" s="93"/>
      <c r="G66" s="94"/>
      <c r="H66" s="93"/>
      <c r="I66" s="94"/>
      <c r="J66" s="95"/>
      <c r="K66" s="12"/>
    </row>
    <row r="67" spans="1:11" x14ac:dyDescent="0.25">
      <c r="A67" s="12"/>
      <c r="B67" s="89" t="s">
        <v>87</v>
      </c>
      <c r="C67" s="89"/>
      <c r="D67" s="89"/>
      <c r="E67" s="12"/>
      <c r="F67" s="12"/>
      <c r="G67" s="89"/>
      <c r="H67" s="12"/>
      <c r="I67" s="89"/>
      <c r="J67" s="89"/>
      <c r="K67" s="12"/>
    </row>
    <row r="69" spans="1:11" x14ac:dyDescent="0.25">
      <c r="B69" s="12"/>
      <c r="C69" s="12"/>
      <c r="D69" s="12"/>
      <c r="E69" s="12"/>
      <c r="F69" s="12"/>
      <c r="G69" s="12"/>
      <c r="H69" s="12"/>
    </row>
    <row r="70" spans="1:11" x14ac:dyDescent="0.25">
      <c r="B70" s="12"/>
      <c r="C70" s="12"/>
      <c r="D70" s="12"/>
      <c r="E70" s="12"/>
      <c r="F70" s="12"/>
      <c r="G70" s="12"/>
      <c r="H70" s="12"/>
    </row>
    <row r="71" spans="1:11" x14ac:dyDescent="0.25">
      <c r="A71" s="23"/>
    </row>
    <row r="72" spans="1:11" x14ac:dyDescent="0.25">
      <c r="A72" s="23"/>
      <c r="C72" s="27"/>
    </row>
    <row r="73" spans="1:11" x14ac:dyDescent="0.25">
      <c r="A73" s="23"/>
    </row>
    <row r="74" spans="1:11" x14ac:dyDescent="0.25">
      <c r="A74" s="23"/>
    </row>
    <row r="75" spans="1:11" x14ac:dyDescent="0.25">
      <c r="A75" s="23"/>
    </row>
    <row r="76" spans="1:11" x14ac:dyDescent="0.25">
      <c r="A76" s="23"/>
    </row>
    <row r="77" spans="1:11" x14ac:dyDescent="0.25">
      <c r="C77" s="27"/>
    </row>
  </sheetData>
  <sheetProtection algorithmName="SHA-512" hashValue="7XW32v324sC8kqTpo3k/vn9+owpBRXbHj485zrmRGotN5dCHZzwSprlhY7UL7nbbP1BUk8NvJDQORmIg3Zc0DA==" saltValue="sHMKF1TqY5pJrcUH4T9iNA==" spinCount="100000" sheet="1" objects="1" scenarios="1" formatRows="0"/>
  <dataConsolidate/>
  <mergeCells count="40">
    <mergeCell ref="O15:P15"/>
    <mergeCell ref="O12:S12"/>
    <mergeCell ref="Q15:V15"/>
    <mergeCell ref="C41:G41"/>
    <mergeCell ref="C42:G42"/>
    <mergeCell ref="I1:K1"/>
    <mergeCell ref="B1:G1"/>
    <mergeCell ref="I4:J4"/>
    <mergeCell ref="H5:K5"/>
    <mergeCell ref="B66:D66"/>
    <mergeCell ref="J63:J64"/>
    <mergeCell ref="B52:J57"/>
    <mergeCell ref="B63:E64"/>
    <mergeCell ref="G63:H64"/>
    <mergeCell ref="C65:D65"/>
    <mergeCell ref="G65:H65"/>
    <mergeCell ref="B47:G47"/>
    <mergeCell ref="H47:I47"/>
    <mergeCell ref="B59:E60"/>
    <mergeCell ref="G59:H60"/>
    <mergeCell ref="H6:K6"/>
    <mergeCell ref="C5:E5"/>
    <mergeCell ref="F5:G5"/>
    <mergeCell ref="F6:G6"/>
    <mergeCell ref="C7:K7"/>
    <mergeCell ref="C8:K8"/>
    <mergeCell ref="B20:B22"/>
    <mergeCell ref="C20:K22"/>
    <mergeCell ref="B50:C50"/>
    <mergeCell ref="B37:H37"/>
    <mergeCell ref="C38:G38"/>
    <mergeCell ref="B36:K36"/>
    <mergeCell ref="C35:K35"/>
    <mergeCell ref="B27:C27"/>
    <mergeCell ref="C39:G39"/>
    <mergeCell ref="C40:G40"/>
    <mergeCell ref="G49:J49"/>
    <mergeCell ref="C43:G43"/>
    <mergeCell ref="C44:G44"/>
    <mergeCell ref="C45:G45"/>
  </mergeCells>
  <phoneticPr fontId="0" type="noConversion"/>
  <dataValidations xWindow="464" yWindow="577" count="17">
    <dataValidation type="whole" allowBlank="1" showErrorMessage="1" errorTitle="Mileage Lines" error="Please enter a number between 1 and 20." promptTitle="Additional Mileage Lines" prompt="Please enter a number between 1 and 20." sqref="I37" xr:uid="{27C95F5A-6F45-4A9E-ABD8-65B1C2CA9BC9}">
      <formula1>1</formula1>
      <formula2>20</formula2>
    </dataValidation>
    <dataValidation allowBlank="1" showInputMessage="1" showErrorMessage="1" promptTitle="Mandatory Input Required" prompt="&quot;Federal guidelines limit per diem reimbursements for first and last  travel days to 75% of published rates. Please fill the Depart and Return date fields!!!" sqref="C6" xr:uid="{583C8E90-D594-4D84-B51A-41CC86D70B5F}"/>
    <dataValidation allowBlank="1" errorTitle="Mileage Date" error="Please enter a date in MM/DD/YY format. Between January 1, 1994 and  December 31, 2019." sqref="B46" xr:uid="{5CB52C5E-B2AD-4AAB-BB49-7944A6225143}"/>
    <dataValidation allowBlank="1" showInputMessage="1" showErrorMessage="1" prompt="Please adjust the size of the row if needed to show the full detail. Text wrapping should be enabled. Pressing the &quot;alt&quot; and the &quot;enter&quot; keys while in the cell will force text wrapping." sqref="C39:G39" xr:uid="{627994C8-3F83-45B1-81A9-C33EF9C6EE09}"/>
    <dataValidation allowBlank="1" showInputMessage="1" showErrorMessage="1" promptTitle="Foreign Travel" prompt="For travel outside the lower 48 states please go to the website in the instructions tab to get the incidental rate. It will change how the Daily Allowance is calculated." sqref="C24:J24" xr:uid="{E165F6A7-EBF3-4C57-8556-AF84079776A3}"/>
    <dataValidation type="list" allowBlank="1" showInputMessage="1" showErrorMessage="1" sqref="C30:J32 C28:J28" xr:uid="{A96B7599-F20E-47C9-9128-26A9D3DCAEBF}">
      <formula1>$M$3:$M$4</formula1>
    </dataValidation>
    <dataValidation type="date" allowBlank="1" showInputMessage="1" showErrorMessage="1" errorTitle="Mileage Date" error="Please enter a date in MM/DD/YY format. Between January 1, 1994 and  December 31, 2022." promptTitle="Date of Travel" prompt="Please enter the date the mileage reported occured on._x000a_The date must be in &quot;Month/Day/Year&quot; format" sqref="B40:B42" xr:uid="{30C7C651-9964-4D7C-B55F-0089239F22EF}">
      <formula1>$R$22</formula1>
      <formula2>$R$24</formula2>
    </dataValidation>
    <dataValidation type="list" allowBlank="1" showInputMessage="1" showErrorMessage="1" sqref="T12" xr:uid="{559A2A43-C745-4585-8A65-5FFF88EF0EB0}">
      <formula1>$M$7:$M$7</formula1>
    </dataValidation>
    <dataValidation type="list" allowBlank="1" showInputMessage="1" showErrorMessage="1" errorTitle="Error" error="Please mark with an 'X'" sqref="K3 G3 I3 E3 C3" xr:uid="{F3EF1B9A-B55C-48A9-81D1-28D278A6623D}">
      <formula1>$M$3:$M$4</formula1>
    </dataValidation>
    <dataValidation type="date" errorStyle="warning" allowBlank="1" errorTitle="Travel Dates" error="Please enter a date in the format of MM/DD/YY.  The date must be between 1/1/1994 and 12/31/2018." promptTitle="Date limitations" prompt="Please enter a date in the format of MM/DD/YY.  The date must be between 1/1/1994 and 12/31/2018." sqref="C10:J10" xr:uid="{0AB0688A-8F19-4BC7-B8FD-366C7015B08D}">
      <formula1>$R$21</formula1>
      <formula2>$R$23</formula2>
    </dataValidation>
    <dataValidation type="date" allowBlank="1" showInputMessage="1" showErrorMessage="1" errorTitle="Milage Error" error="Please enter a date in MM/DD/YY format. Between January 1, 1994 and December 31, 2022." promptTitle="Date of Travel" prompt="Please enter the date the mileage reported occured on._x000a_The date must be in &quot;Month/Day/Year&quot; format and_x000a_must be between January 1, 1994 and _x000a_December 31, 2022." sqref="N12 B43:B45" xr:uid="{3BF1B621-6AC2-4EFD-98FC-D1E64EDE7B6C}">
      <formula1>$R$22</formula1>
      <formula2>$R$24</formula2>
    </dataValidation>
    <dataValidation type="date" errorStyle="warning" allowBlank="1" showInputMessage="1" showErrorMessage="1" errorTitle="Travel Dates" error="Please enter a date in MM/DD/YY format." sqref="C11:J11" xr:uid="{11928B23-9624-4030-BB8D-4955B2B6324C}">
      <formula1>$R$22</formula1>
      <formula2>$R$24</formula2>
    </dataValidation>
    <dataValidation allowBlank="1" showInputMessage="1" showErrorMessage="1" promptTitle="Total Miles" prompt="Insert the total miles for the trip.  The Round Trip cell does not automatically double the mileage entered in this section." sqref="I39" xr:uid="{1BAB50E7-DC64-3240-AAE2-751D40691483}"/>
    <dataValidation allowBlank="1" showErrorMessage="1" sqref="C7:K7" xr:uid="{13010772-0C1D-0641-9624-FEC644E8C6DD}"/>
    <dataValidation type="date" allowBlank="1" showInputMessage="1" showErrorMessage="1" errorTitle="Mileage Date" error="Please enter a date in MM/DD/YY format. Between January 1, 1994 and  December 31, 2022." promptTitle="Date of Travel" prompt="Please enter the date the mileage reported occured on._x000a_The date must be in &quot;Month/Day/Year&quot; format." sqref="B39" xr:uid="{4529D4CE-1E81-8840-9C80-97A70F9C06F8}">
      <formula1>$R$22</formula1>
      <formula2>$R$24</formula2>
    </dataValidation>
    <dataValidation type="date" allowBlank="1" showInputMessage="1" showErrorMessage="1" promptTitle="Date of Travel" prompt="Please enter the date the mileage reported occured on._x000a_The date must be in &quot;Month/Day/Year&quot; format." sqref="B38" xr:uid="{7E97F542-7B1E-6242-A883-215A943A8B08}">
      <formula1>R12</formula1>
      <formula2>R14</formula2>
    </dataValidation>
    <dataValidation type="list" allowBlank="1" showInputMessage="1" showErrorMessage="1" sqref="H39:H45" xr:uid="{0D292D2B-1FEA-1240-BE48-9DE30867CB67}">
      <formula1>$M$7:$M$9</formula1>
    </dataValidation>
  </dataValidations>
  <hyperlinks>
    <hyperlink ref="B20" r:id="rId1" display="Meals -" xr:uid="{3AC95AFE-521A-4229-B224-E6C6FFD20F3A}"/>
    <hyperlink ref="B24" r:id="rId2" xr:uid="{F38FC07C-0D06-4E6A-8866-F18CC774915E}"/>
    <hyperlink ref="C35:K35" r:id="rId3" display="Enter only allowable reimbursable mileage in this section.  Refer to USNH policy 07-009." xr:uid="{7ECAB739-4372-7541-B248-109D2DCA4593}"/>
  </hyperlinks>
  <pageMargins left="0.23" right="0.18" top="0.05" bottom="0.05" header="0" footer="0"/>
  <pageSetup scale="77" fitToWidth="0" fitToHeight="0" orientation="portrait" r:id="rId4"/>
  <headerFooter alignWithMargins="0"/>
  <ignoredErrors>
    <ignoredError sqref="C25:J26" unlockedFormula="1"/>
  </ignoredErrors>
  <drawing r:id="rId5"/>
  <legacyDrawing r:id="rId6"/>
  <mc:AlternateContent xmlns:mc="http://schemas.openxmlformats.org/markup-compatibility/2006">
    <mc:Choice Requires="x14">
      <controls>
        <mc:AlternateContent xmlns:mc="http://schemas.openxmlformats.org/markup-compatibility/2006">
          <mc:Choice Requires="x14">
            <control shapeId="1545" r:id="rId7" name="Button 521">
              <controlPr defaultSize="0" print="0" autoFill="0" autoPict="0" macro="[0]!AddMileLines.Button165_Click">
                <anchor moveWithCells="1" sizeWithCells="1">
                  <from>
                    <xdr:col>9</xdr:col>
                    <xdr:colOff>114300</xdr:colOff>
                    <xdr:row>36</xdr:row>
                    <xdr:rowOff>0</xdr:rowOff>
                  </from>
                  <to>
                    <xdr:col>10</xdr:col>
                    <xdr:colOff>600075</xdr:colOff>
                    <xdr:row>36</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K40"/>
  <sheetViews>
    <sheetView showGridLines="0" zoomScaleNormal="100" workbookViewId="0">
      <selection activeCell="F42" sqref="F42"/>
    </sheetView>
  </sheetViews>
  <sheetFormatPr defaultColWidth="9" defaultRowHeight="15.75" x14ac:dyDescent="0.25"/>
  <cols>
    <col min="1" max="1" width="12.375" style="23" customWidth="1"/>
    <col min="2" max="2" width="14.125" customWidth="1"/>
    <col min="3" max="3" width="12" style="27" customWidth="1"/>
    <col min="4" max="4" width="16.5" customWidth="1"/>
    <col min="5" max="7" width="9.625" customWidth="1"/>
    <col min="8" max="8" width="12.5" customWidth="1"/>
    <col min="9" max="11" width="9.625" customWidth="1"/>
    <col min="12" max="12" width="8.125" customWidth="1"/>
    <col min="13" max="14" width="5.125" customWidth="1"/>
  </cols>
  <sheetData>
    <row r="2" spans="1:11" x14ac:dyDescent="0.25">
      <c r="B2" s="20"/>
      <c r="C2" s="177"/>
      <c r="D2" s="178"/>
      <c r="E2" s="178"/>
      <c r="F2" s="178"/>
      <c r="G2" s="178"/>
      <c r="H2" s="179"/>
      <c r="I2" s="10"/>
      <c r="J2" s="28" t="str">
        <f>IF(B2="","",VLOOKUP(DATEVALUE(TEXT(B2,"mm/dd/yyyy")),Milage_rate_table,3))</f>
        <v/>
      </c>
      <c r="K2" s="5" t="str">
        <f>IF(J2="","",(I2*J2))</f>
        <v/>
      </c>
    </row>
    <row r="5" spans="1:11" x14ac:dyDescent="0.25">
      <c r="B5" s="25"/>
      <c r="C5" s="177"/>
      <c r="D5" s="178"/>
      <c r="E5" s="178"/>
      <c r="F5" s="178"/>
      <c r="G5" s="178"/>
      <c r="H5" s="178"/>
      <c r="I5" s="178"/>
      <c r="J5" s="179"/>
      <c r="K5" s="11"/>
    </row>
    <row r="7" spans="1:11" x14ac:dyDescent="0.25">
      <c r="E7" s="22">
        <f>'Reimbursement Form'!R14</f>
        <v>0</v>
      </c>
      <c r="F7">
        <f>'Reimbursement Form'!S14</f>
        <v>0</v>
      </c>
    </row>
    <row r="8" spans="1:11" ht="16.5" thickBot="1" x14ac:dyDescent="0.3">
      <c r="A8" s="23" t="s">
        <v>88</v>
      </c>
      <c r="B8" t="s">
        <v>89</v>
      </c>
      <c r="C8" s="27" t="s">
        <v>76</v>
      </c>
      <c r="E8" s="22"/>
    </row>
    <row r="9" spans="1:11" x14ac:dyDescent="0.25">
      <c r="A9" s="29">
        <v>9133</v>
      </c>
      <c r="B9" s="30">
        <v>35795</v>
      </c>
      <c r="C9" s="31">
        <v>0.1</v>
      </c>
      <c r="E9" s="22">
        <f>'Reimbursement Form'!R16</f>
        <v>0</v>
      </c>
      <c r="F9">
        <f>'Reimbursement Form'!S16</f>
        <v>0</v>
      </c>
    </row>
    <row r="10" spans="1:11" x14ac:dyDescent="0.25">
      <c r="A10" s="32">
        <v>35796</v>
      </c>
      <c r="B10" s="22">
        <v>36250</v>
      </c>
      <c r="C10" s="33">
        <v>0.33</v>
      </c>
    </row>
    <row r="11" spans="1:11" x14ac:dyDescent="0.25">
      <c r="A11" s="32">
        <v>36251</v>
      </c>
      <c r="B11" s="22">
        <v>36525</v>
      </c>
      <c r="C11" s="33">
        <v>0.31</v>
      </c>
      <c r="D11" t="s">
        <v>90</v>
      </c>
    </row>
    <row r="12" spans="1:11" x14ac:dyDescent="0.25">
      <c r="A12" s="32">
        <v>36526</v>
      </c>
      <c r="B12" s="22">
        <v>36891</v>
      </c>
      <c r="C12" s="33">
        <v>0.33</v>
      </c>
      <c r="D12" t="s">
        <v>91</v>
      </c>
    </row>
    <row r="13" spans="1:11" x14ac:dyDescent="0.25">
      <c r="A13" s="32">
        <v>36892</v>
      </c>
      <c r="B13" s="22">
        <v>37256</v>
      </c>
      <c r="C13" s="33">
        <v>0.35</v>
      </c>
    </row>
    <row r="14" spans="1:11" x14ac:dyDescent="0.25">
      <c r="A14" s="32">
        <v>37257</v>
      </c>
      <c r="B14" s="22">
        <v>37621</v>
      </c>
      <c r="C14" s="33">
        <v>0.37</v>
      </c>
      <c r="D14" t="s">
        <v>92</v>
      </c>
    </row>
    <row r="15" spans="1:11" x14ac:dyDescent="0.25">
      <c r="A15" s="32">
        <v>37622</v>
      </c>
      <c r="B15" s="22">
        <v>37986</v>
      </c>
      <c r="C15" s="33">
        <v>0.36</v>
      </c>
      <c r="D15" t="s">
        <v>93</v>
      </c>
    </row>
    <row r="16" spans="1:11" x14ac:dyDescent="0.25">
      <c r="A16" s="32">
        <v>37987</v>
      </c>
      <c r="B16" s="22">
        <v>38352</v>
      </c>
      <c r="C16" s="33">
        <v>0.38</v>
      </c>
      <c r="D16" t="s">
        <v>94</v>
      </c>
    </row>
    <row r="17" spans="1:8" x14ac:dyDescent="0.25">
      <c r="A17" s="32">
        <v>38353</v>
      </c>
      <c r="B17" s="22">
        <v>38595</v>
      </c>
      <c r="C17" s="33">
        <v>0.41</v>
      </c>
      <c r="D17" t="s">
        <v>95</v>
      </c>
    </row>
    <row r="18" spans="1:8" x14ac:dyDescent="0.25">
      <c r="A18" s="32">
        <v>38596</v>
      </c>
      <c r="B18" s="22">
        <v>38717</v>
      </c>
      <c r="C18" s="33">
        <v>0.49</v>
      </c>
      <c r="D18" t="s">
        <v>96</v>
      </c>
    </row>
    <row r="19" spans="1:8" x14ac:dyDescent="0.25">
      <c r="A19" s="32">
        <v>38718</v>
      </c>
      <c r="B19" s="22">
        <v>39082</v>
      </c>
      <c r="C19" s="33">
        <v>0.45</v>
      </c>
      <c r="D19" t="s">
        <v>97</v>
      </c>
    </row>
    <row r="20" spans="1:8" x14ac:dyDescent="0.25">
      <c r="A20" s="32">
        <v>39083</v>
      </c>
      <c r="B20" s="22">
        <v>39447</v>
      </c>
      <c r="C20" s="34">
        <v>0.49</v>
      </c>
      <c r="D20" t="s">
        <v>97</v>
      </c>
      <c r="H20" s="26">
        <v>39024</v>
      </c>
    </row>
    <row r="21" spans="1:8" x14ac:dyDescent="0.25">
      <c r="A21" s="32">
        <v>39448</v>
      </c>
      <c r="B21" s="22">
        <v>39629</v>
      </c>
      <c r="C21" s="34">
        <v>0.51</v>
      </c>
      <c r="D21" t="s">
        <v>98</v>
      </c>
      <c r="H21" s="26">
        <v>39413</v>
      </c>
    </row>
    <row r="22" spans="1:8" x14ac:dyDescent="0.25">
      <c r="A22" s="32">
        <v>39630</v>
      </c>
      <c r="B22" s="22">
        <v>39813</v>
      </c>
      <c r="C22" s="33">
        <v>0.59</v>
      </c>
      <c r="D22" t="s">
        <v>99</v>
      </c>
      <c r="H22" s="26"/>
    </row>
    <row r="23" spans="1:8" x14ac:dyDescent="0.25">
      <c r="A23" s="32">
        <v>39814</v>
      </c>
      <c r="B23" s="22">
        <v>40178</v>
      </c>
      <c r="C23" s="33">
        <v>0.55000000000000004</v>
      </c>
      <c r="D23" t="s">
        <v>100</v>
      </c>
    </row>
    <row r="24" spans="1:8" x14ac:dyDescent="0.25">
      <c r="A24" s="32">
        <v>40179</v>
      </c>
      <c r="B24" s="22">
        <v>40543</v>
      </c>
      <c r="C24" s="33">
        <v>0.5</v>
      </c>
      <c r="D24" s="40" t="s">
        <v>101</v>
      </c>
    </row>
    <row r="25" spans="1:8" x14ac:dyDescent="0.25">
      <c r="A25" s="32">
        <v>40544</v>
      </c>
      <c r="B25" s="22">
        <v>40724</v>
      </c>
      <c r="C25" s="33">
        <v>0.51</v>
      </c>
      <c r="D25" s="40" t="s">
        <v>102</v>
      </c>
    </row>
    <row r="26" spans="1:8" x14ac:dyDescent="0.25">
      <c r="A26" s="32">
        <v>40725</v>
      </c>
      <c r="B26" s="22">
        <v>41274</v>
      </c>
      <c r="C26" s="33">
        <v>0.55500000000000005</v>
      </c>
      <c r="D26" s="40" t="s">
        <v>103</v>
      </c>
    </row>
    <row r="27" spans="1:8" x14ac:dyDescent="0.25">
      <c r="A27" s="32">
        <v>41275</v>
      </c>
      <c r="B27" s="22">
        <v>41639</v>
      </c>
      <c r="C27" s="33">
        <v>0.56499999999999995</v>
      </c>
      <c r="D27" s="40" t="s">
        <v>104</v>
      </c>
    </row>
    <row r="28" spans="1:8" x14ac:dyDescent="0.25">
      <c r="A28" s="32">
        <v>41640</v>
      </c>
      <c r="B28" s="22">
        <v>42004</v>
      </c>
      <c r="C28" s="33">
        <v>0.56000000000000005</v>
      </c>
      <c r="D28" s="40" t="s">
        <v>105</v>
      </c>
    </row>
    <row r="29" spans="1:8" x14ac:dyDescent="0.25">
      <c r="A29" s="32">
        <v>42005</v>
      </c>
      <c r="B29" s="22">
        <v>42369</v>
      </c>
      <c r="C29" s="33">
        <v>0.57499999999999996</v>
      </c>
      <c r="D29" s="40" t="s">
        <v>106</v>
      </c>
    </row>
    <row r="30" spans="1:8" x14ac:dyDescent="0.25">
      <c r="A30" s="32">
        <v>42370</v>
      </c>
      <c r="B30" s="22">
        <v>42735</v>
      </c>
      <c r="C30" s="33">
        <v>0.54</v>
      </c>
      <c r="D30" s="40" t="s">
        <v>107</v>
      </c>
    </row>
    <row r="31" spans="1:8" x14ac:dyDescent="0.25">
      <c r="A31" s="32">
        <v>42736</v>
      </c>
      <c r="B31" s="22">
        <v>43100</v>
      </c>
      <c r="C31" s="33">
        <v>0.53500000000000003</v>
      </c>
      <c r="D31" s="40" t="s">
        <v>108</v>
      </c>
    </row>
    <row r="32" spans="1:8" x14ac:dyDescent="0.25">
      <c r="A32" s="32">
        <v>43101</v>
      </c>
      <c r="B32" s="22">
        <v>43465</v>
      </c>
      <c r="C32" s="33">
        <v>0.54500000000000004</v>
      </c>
      <c r="D32" s="40" t="s">
        <v>109</v>
      </c>
    </row>
    <row r="33" spans="1:6" x14ac:dyDescent="0.25">
      <c r="A33" s="32">
        <v>43466</v>
      </c>
      <c r="B33" s="22">
        <v>43830</v>
      </c>
      <c r="C33" s="33">
        <v>0.57999999999999996</v>
      </c>
      <c r="D33" s="44" t="s">
        <v>110</v>
      </c>
      <c r="E33" s="40"/>
      <c r="F33" s="40"/>
    </row>
    <row r="34" spans="1:6" x14ac:dyDescent="0.25">
      <c r="A34" s="32">
        <v>43831</v>
      </c>
      <c r="B34" s="22">
        <v>44196</v>
      </c>
      <c r="C34" s="33">
        <v>0.57499999999999996</v>
      </c>
      <c r="D34" s="44" t="s">
        <v>111</v>
      </c>
    </row>
    <row r="35" spans="1:6" x14ac:dyDescent="0.25">
      <c r="A35" s="32">
        <v>44197</v>
      </c>
      <c r="B35" s="22">
        <v>44561</v>
      </c>
      <c r="C35" s="33">
        <v>0.56000000000000005</v>
      </c>
      <c r="D35" s="40" t="s">
        <v>112</v>
      </c>
    </row>
    <row r="36" spans="1:6" x14ac:dyDescent="0.25">
      <c r="A36" s="32">
        <v>44562</v>
      </c>
      <c r="B36" s="22">
        <v>44742</v>
      </c>
      <c r="C36" s="33">
        <v>0.58499999999999996</v>
      </c>
      <c r="D36" s="40" t="s">
        <v>113</v>
      </c>
    </row>
    <row r="37" spans="1:6" x14ac:dyDescent="0.25">
      <c r="A37" s="32">
        <v>44743</v>
      </c>
      <c r="B37" s="22">
        <v>44926</v>
      </c>
      <c r="C37" s="33">
        <v>0.625</v>
      </c>
      <c r="D37" s="40" t="s">
        <v>114</v>
      </c>
    </row>
    <row r="38" spans="1:6" x14ac:dyDescent="0.25">
      <c r="A38" s="32">
        <v>44927</v>
      </c>
      <c r="B38" s="22">
        <v>45291</v>
      </c>
      <c r="C38" s="33">
        <v>0.65500000000000003</v>
      </c>
      <c r="D38" s="40" t="s">
        <v>115</v>
      </c>
    </row>
    <row r="39" spans="1:6" x14ac:dyDescent="0.25">
      <c r="A39" s="32">
        <v>45292</v>
      </c>
      <c r="B39" s="22">
        <v>2958465</v>
      </c>
      <c r="C39" s="33">
        <v>0.67</v>
      </c>
      <c r="D39" s="40" t="s">
        <v>116</v>
      </c>
    </row>
    <row r="40" spans="1:6" ht="16.5" thickBot="1" x14ac:dyDescent="0.3">
      <c r="A40" s="35"/>
      <c r="B40" s="36"/>
      <c r="C40" s="37"/>
    </row>
  </sheetData>
  <mergeCells count="2">
    <mergeCell ref="C2:H2"/>
    <mergeCell ref="C5:J5"/>
  </mergeCells>
  <phoneticPr fontId="0" type="noConversion"/>
  <pageMargins left="0.23" right="0.18" top="0.34" bottom="0.32" header="0.22" footer="0.18"/>
  <pageSetup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31" r:id="rId4" name="Button 35">
              <controlPr defaultSize="0" print="0" autoFill="0" autoPict="0" macro="[0]!Button165_Click">
                <anchor moveWithCells="1" sizeWithCells="1">
                  <from>
                    <xdr:col>10</xdr:col>
                    <xdr:colOff>0</xdr:colOff>
                    <xdr:row>0</xdr:row>
                    <xdr:rowOff>0</xdr:rowOff>
                  </from>
                  <to>
                    <xdr:col>12</xdr:col>
                    <xdr:colOff>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2:K40"/>
  <sheetViews>
    <sheetView showGridLines="0" zoomScaleNormal="100" workbookViewId="0">
      <selection activeCell="H34" sqref="H34"/>
    </sheetView>
  </sheetViews>
  <sheetFormatPr defaultColWidth="9" defaultRowHeight="15.75" x14ac:dyDescent="0.25"/>
  <cols>
    <col min="1" max="1" width="12.375" style="23" customWidth="1"/>
    <col min="2" max="2" width="14.125" customWidth="1"/>
    <col min="3" max="3" width="12" style="27" customWidth="1"/>
    <col min="4" max="4" width="16.5" customWidth="1"/>
    <col min="5" max="7" width="9.625" customWidth="1"/>
    <col min="8" max="8" width="12.5" customWidth="1"/>
    <col min="9" max="11" width="9.625" customWidth="1"/>
    <col min="12" max="12" width="8.125" customWidth="1"/>
    <col min="13" max="14" width="5.125" customWidth="1"/>
  </cols>
  <sheetData>
    <row r="2" spans="1:11" x14ac:dyDescent="0.25">
      <c r="B2" s="20"/>
      <c r="C2" s="177"/>
      <c r="D2" s="178"/>
      <c r="E2" s="178"/>
      <c r="F2" s="178"/>
      <c r="G2" s="178"/>
      <c r="H2" s="179"/>
      <c r="I2" s="10"/>
      <c r="J2" s="28" t="str">
        <f>IF(B2="","",VLOOKUP(DATEVALUE(TEXT(B2,"mm/dd/yyyy")),PSU_Mileage_Rate_Table,3))</f>
        <v/>
      </c>
      <c r="K2" s="5" t="str">
        <f>IF(J2="","",(I2*J2))</f>
        <v/>
      </c>
    </row>
    <row r="5" spans="1:11" x14ac:dyDescent="0.25">
      <c r="B5" s="25"/>
      <c r="C5" s="177"/>
      <c r="D5" s="178"/>
      <c r="E5" s="178"/>
      <c r="F5" s="178"/>
      <c r="G5" s="178"/>
      <c r="H5" s="178"/>
      <c r="I5" s="178"/>
      <c r="J5" s="179"/>
      <c r="K5" s="11"/>
    </row>
    <row r="7" spans="1:11" x14ac:dyDescent="0.25">
      <c r="E7" s="22">
        <v>42262</v>
      </c>
      <c r="F7">
        <f>'Reimbursement Form'!S14</f>
        <v>0</v>
      </c>
    </row>
    <row r="8" spans="1:11" ht="16.5" thickBot="1" x14ac:dyDescent="0.3">
      <c r="A8" s="23" t="s">
        <v>88</v>
      </c>
      <c r="B8" t="s">
        <v>89</v>
      </c>
      <c r="C8" s="27" t="s">
        <v>76</v>
      </c>
      <c r="E8" s="22"/>
    </row>
    <row r="9" spans="1:11" x14ac:dyDescent="0.25">
      <c r="A9" s="29">
        <v>42262</v>
      </c>
      <c r="B9" s="30">
        <v>43159</v>
      </c>
      <c r="C9" s="31">
        <v>0.5</v>
      </c>
      <c r="E9" s="22">
        <f>'Reimbursement Form'!R16</f>
        <v>0</v>
      </c>
      <c r="F9">
        <f>'Reimbursement Form'!S16</f>
        <v>0</v>
      </c>
    </row>
    <row r="10" spans="1:11" x14ac:dyDescent="0.25">
      <c r="A10" s="32">
        <v>43160</v>
      </c>
      <c r="B10" s="22">
        <v>43465</v>
      </c>
      <c r="C10" s="33">
        <v>0.54500000000000004</v>
      </c>
      <c r="D10" s="40" t="s">
        <v>117</v>
      </c>
    </row>
    <row r="11" spans="1:11" x14ac:dyDescent="0.25">
      <c r="A11" s="32">
        <v>43466</v>
      </c>
      <c r="B11" s="22">
        <v>43830</v>
      </c>
      <c r="C11" s="33">
        <v>0.57999999999999996</v>
      </c>
      <c r="D11" s="40" t="s">
        <v>118</v>
      </c>
    </row>
    <row r="12" spans="1:11" x14ac:dyDescent="0.25">
      <c r="A12" s="32">
        <v>43831</v>
      </c>
      <c r="B12" s="22">
        <v>44196</v>
      </c>
      <c r="C12" s="33">
        <v>0.57499999999999996</v>
      </c>
      <c r="D12" s="40" t="s">
        <v>119</v>
      </c>
    </row>
    <row r="13" spans="1:11" x14ac:dyDescent="0.25">
      <c r="A13" s="32">
        <v>44197</v>
      </c>
      <c r="B13" s="22">
        <v>44561</v>
      </c>
      <c r="C13" s="33">
        <v>0.56000000000000005</v>
      </c>
      <c r="D13" t="s">
        <v>120</v>
      </c>
    </row>
    <row r="14" spans="1:11" x14ac:dyDescent="0.25">
      <c r="A14" s="32">
        <v>44562</v>
      </c>
      <c r="B14" s="22">
        <v>44742</v>
      </c>
      <c r="C14" s="33">
        <v>0.58499999999999996</v>
      </c>
      <c r="D14" s="40" t="s">
        <v>121</v>
      </c>
    </row>
    <row r="15" spans="1:11" x14ac:dyDescent="0.25">
      <c r="A15" s="32">
        <v>44743</v>
      </c>
      <c r="B15" s="22">
        <v>44926</v>
      </c>
      <c r="C15" s="33">
        <v>0.625</v>
      </c>
      <c r="D15" s="40" t="s">
        <v>122</v>
      </c>
    </row>
    <row r="16" spans="1:11" x14ac:dyDescent="0.25">
      <c r="A16" s="32">
        <v>44927</v>
      </c>
      <c r="B16" s="22">
        <v>45291</v>
      </c>
      <c r="C16" s="33">
        <v>0.65500000000000003</v>
      </c>
      <c r="D16" s="40" t="s">
        <v>115</v>
      </c>
    </row>
    <row r="17" spans="1:8" x14ac:dyDescent="0.25">
      <c r="A17" s="32">
        <v>45292</v>
      </c>
      <c r="B17" s="22">
        <v>2958465</v>
      </c>
      <c r="C17" s="33">
        <v>0.67</v>
      </c>
      <c r="D17" s="40" t="s">
        <v>116</v>
      </c>
    </row>
    <row r="18" spans="1:8" x14ac:dyDescent="0.25">
      <c r="A18" s="32"/>
      <c r="B18" s="22"/>
      <c r="C18" s="33"/>
    </row>
    <row r="19" spans="1:8" x14ac:dyDescent="0.25">
      <c r="A19" s="32"/>
      <c r="B19" s="22"/>
      <c r="C19" s="33"/>
    </row>
    <row r="20" spans="1:8" x14ac:dyDescent="0.25">
      <c r="A20" s="32"/>
      <c r="B20" s="22"/>
      <c r="C20" s="34"/>
      <c r="H20" s="26"/>
    </row>
    <row r="21" spans="1:8" x14ac:dyDescent="0.25">
      <c r="A21" s="32"/>
      <c r="B21" s="22"/>
      <c r="C21" s="34"/>
      <c r="H21" s="26"/>
    </row>
    <row r="22" spans="1:8" x14ac:dyDescent="0.25">
      <c r="A22" s="32"/>
      <c r="B22" s="22"/>
      <c r="C22" s="33"/>
      <c r="H22" s="26"/>
    </row>
    <row r="23" spans="1:8" x14ac:dyDescent="0.25">
      <c r="A23" s="32"/>
      <c r="B23" s="22"/>
      <c r="C23" s="33"/>
    </row>
    <row r="24" spans="1:8" x14ac:dyDescent="0.25">
      <c r="A24" s="32"/>
      <c r="B24" s="22"/>
      <c r="C24" s="33"/>
      <c r="D24" s="40"/>
    </row>
    <row r="25" spans="1:8" x14ac:dyDescent="0.25">
      <c r="A25" s="32"/>
      <c r="B25" s="22"/>
      <c r="C25" s="33"/>
      <c r="D25" s="40"/>
    </row>
    <row r="26" spans="1:8" x14ac:dyDescent="0.25">
      <c r="A26" s="32"/>
      <c r="B26" s="22"/>
      <c r="C26" s="33"/>
      <c r="D26" s="40"/>
    </row>
    <row r="27" spans="1:8" x14ac:dyDescent="0.25">
      <c r="A27" s="32"/>
      <c r="B27" s="22"/>
      <c r="C27" s="33"/>
      <c r="D27" s="40"/>
    </row>
    <row r="28" spans="1:8" x14ac:dyDescent="0.25">
      <c r="A28" s="32"/>
      <c r="B28" s="22"/>
      <c r="C28" s="33"/>
      <c r="D28" s="40"/>
    </row>
    <row r="29" spans="1:8" x14ac:dyDescent="0.25">
      <c r="A29" s="32"/>
      <c r="B29" s="22"/>
      <c r="C29" s="33"/>
      <c r="D29" s="40"/>
    </row>
    <row r="30" spans="1:8" x14ac:dyDescent="0.25">
      <c r="A30" s="32"/>
      <c r="B30" s="22"/>
      <c r="C30" s="33"/>
      <c r="D30" s="40"/>
    </row>
    <row r="31" spans="1:8" x14ac:dyDescent="0.25">
      <c r="A31" s="32"/>
      <c r="B31" s="22"/>
      <c r="C31" s="33"/>
      <c r="D31" s="40"/>
    </row>
    <row r="32" spans="1:8" x14ac:dyDescent="0.25">
      <c r="A32" s="32"/>
      <c r="C32" s="33"/>
      <c r="D32" s="40"/>
    </row>
    <row r="33" spans="1:4" x14ac:dyDescent="0.25">
      <c r="A33" s="32"/>
      <c r="C33" s="33"/>
      <c r="D33" s="40"/>
    </row>
    <row r="34" spans="1:4" x14ac:dyDescent="0.25">
      <c r="A34" s="32"/>
      <c r="C34" s="33"/>
      <c r="D34" s="40"/>
    </row>
    <row r="35" spans="1:4" x14ac:dyDescent="0.25">
      <c r="A35" s="32"/>
      <c r="C35" s="33"/>
      <c r="D35" s="40"/>
    </row>
    <row r="36" spans="1:4" x14ac:dyDescent="0.25">
      <c r="A36" s="32"/>
      <c r="C36" s="33"/>
      <c r="D36" s="40"/>
    </row>
    <row r="37" spans="1:4" x14ac:dyDescent="0.25">
      <c r="A37" s="32"/>
      <c r="C37" s="33"/>
      <c r="D37" s="40"/>
    </row>
    <row r="38" spans="1:4" x14ac:dyDescent="0.25">
      <c r="A38" s="32"/>
      <c r="C38" s="33"/>
      <c r="D38" s="40"/>
    </row>
    <row r="39" spans="1:4" x14ac:dyDescent="0.25">
      <c r="A39" s="32"/>
      <c r="C39" s="33"/>
    </row>
    <row r="40" spans="1:4" ht="16.5" thickBot="1" x14ac:dyDescent="0.3">
      <c r="A40" s="35"/>
      <c r="B40" s="36"/>
      <c r="C40" s="37"/>
    </row>
  </sheetData>
  <sheetProtection algorithmName="SHA-512" hashValue="nhn2NPQgFeCUBrozOTzP3ksjTOc8M1nn7qsqM3meiaKFgzrrUBejLe4pYLt4RMx7rfFQeQowbHH3r6yL5URgRQ==" saltValue="qJTJo/ruzkjiQzJLkQ5T6w==" spinCount="100000" sheet="1" objects="1" scenarios="1"/>
  <mergeCells count="2">
    <mergeCell ref="C2:H2"/>
    <mergeCell ref="C5:J5"/>
  </mergeCells>
  <pageMargins left="0.23" right="0.18" top="0.34" bottom="0.32" header="0.22" footer="0.18"/>
  <pageSetup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Button165_Click">
                <anchor moveWithCells="1" sizeWithCells="1">
                  <from>
                    <xdr:col>10</xdr:col>
                    <xdr:colOff>0</xdr:colOff>
                    <xdr:row>0</xdr:row>
                    <xdr:rowOff>0</xdr:rowOff>
                  </from>
                  <to>
                    <xdr:col>12</xdr:col>
                    <xdr:colOff>0</xdr:colOff>
                    <xdr:row>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2:K40"/>
  <sheetViews>
    <sheetView showGridLines="0" zoomScaleNormal="100" workbookViewId="0">
      <selection activeCell="H34" sqref="H34"/>
    </sheetView>
  </sheetViews>
  <sheetFormatPr defaultColWidth="9" defaultRowHeight="15.75" x14ac:dyDescent="0.25"/>
  <cols>
    <col min="1" max="1" width="12.375" style="23" customWidth="1"/>
    <col min="2" max="2" width="14.125" customWidth="1"/>
    <col min="3" max="3" width="12" style="27" customWidth="1"/>
    <col min="4" max="4" width="16.5" customWidth="1"/>
    <col min="5" max="7" width="9.625" customWidth="1"/>
    <col min="8" max="8" width="12.5" customWidth="1"/>
    <col min="9" max="11" width="9.625" customWidth="1"/>
    <col min="12" max="12" width="8.125" customWidth="1"/>
    <col min="13" max="14" width="5.125" customWidth="1"/>
  </cols>
  <sheetData>
    <row r="2" spans="1:11" x14ac:dyDescent="0.25">
      <c r="B2" s="20"/>
      <c r="C2" s="177"/>
      <c r="D2" s="178"/>
      <c r="E2" s="178"/>
      <c r="F2" s="178"/>
      <c r="G2" s="178"/>
      <c r="H2" s="179"/>
      <c r="I2" s="10"/>
      <c r="J2" s="28" t="str">
        <f>IF(B2="","",VLOOKUP(DATEVALUE(TEXT(B2,"mm/dd/yyyy")),KSC_Mileage_Rate_table,3))</f>
        <v/>
      </c>
      <c r="K2" s="5" t="str">
        <f>IF(J2="","",(I2*J2))</f>
        <v/>
      </c>
    </row>
    <row r="5" spans="1:11" x14ac:dyDescent="0.25">
      <c r="B5" s="25"/>
      <c r="C5" s="177"/>
      <c r="D5" s="178"/>
      <c r="E5" s="178"/>
      <c r="F5" s="178"/>
      <c r="G5" s="178"/>
      <c r="H5" s="178"/>
      <c r="I5" s="178"/>
      <c r="J5" s="179"/>
      <c r="K5" s="11"/>
    </row>
    <row r="7" spans="1:11" x14ac:dyDescent="0.25">
      <c r="E7" s="22">
        <v>40544</v>
      </c>
      <c r="F7">
        <f>'Reimbursement Form'!S14</f>
        <v>0</v>
      </c>
    </row>
    <row r="8" spans="1:11" ht="16.5" thickBot="1" x14ac:dyDescent="0.3">
      <c r="A8" s="23" t="s">
        <v>88</v>
      </c>
      <c r="B8" t="s">
        <v>89</v>
      </c>
      <c r="C8" s="27" t="s">
        <v>76</v>
      </c>
      <c r="E8" s="22">
        <f>'Reimbursement Form'!R16</f>
        <v>0</v>
      </c>
      <c r="F8">
        <f>'Reimbursement Form'!S16</f>
        <v>0</v>
      </c>
    </row>
    <row r="9" spans="1:11" x14ac:dyDescent="0.25">
      <c r="A9" s="29">
        <v>40544</v>
      </c>
      <c r="B9" s="30">
        <v>44484</v>
      </c>
      <c r="C9" s="31">
        <v>0.51</v>
      </c>
      <c r="D9" s="40" t="s">
        <v>123</v>
      </c>
    </row>
    <row r="10" spans="1:11" x14ac:dyDescent="0.25">
      <c r="A10" s="32">
        <v>44490</v>
      </c>
      <c r="B10" s="22">
        <v>44561</v>
      </c>
      <c r="C10" s="33">
        <v>0.56000000000000005</v>
      </c>
      <c r="D10" s="40" t="s">
        <v>124</v>
      </c>
    </row>
    <row r="11" spans="1:11" x14ac:dyDescent="0.25">
      <c r="A11" s="32">
        <v>44562</v>
      </c>
      <c r="B11" s="22">
        <v>44742</v>
      </c>
      <c r="C11" s="33">
        <v>0.58499999999999996</v>
      </c>
      <c r="D11" s="40" t="s">
        <v>125</v>
      </c>
    </row>
    <row r="12" spans="1:11" x14ac:dyDescent="0.25">
      <c r="A12" s="32">
        <v>44743</v>
      </c>
      <c r="B12" s="22">
        <v>44926</v>
      </c>
      <c r="C12" s="33">
        <v>0.625</v>
      </c>
      <c r="D12" s="40" t="s">
        <v>126</v>
      </c>
    </row>
    <row r="13" spans="1:11" x14ac:dyDescent="0.25">
      <c r="A13" s="32">
        <v>44927</v>
      </c>
      <c r="B13" s="22">
        <v>45291</v>
      </c>
      <c r="C13" s="33">
        <v>0.65500000000000003</v>
      </c>
      <c r="D13" s="40" t="s">
        <v>115</v>
      </c>
    </row>
    <row r="14" spans="1:11" x14ac:dyDescent="0.25">
      <c r="A14" s="32">
        <v>45292</v>
      </c>
      <c r="B14" s="22">
        <v>2958465</v>
      </c>
      <c r="C14" s="33">
        <v>0.67</v>
      </c>
      <c r="D14" s="40" t="s">
        <v>116</v>
      </c>
    </row>
    <row r="15" spans="1:11" x14ac:dyDescent="0.25">
      <c r="A15" s="32"/>
      <c r="B15" s="22"/>
      <c r="C15" s="33"/>
    </row>
    <row r="16" spans="1:11" x14ac:dyDescent="0.25">
      <c r="A16" s="32"/>
      <c r="B16" s="22"/>
      <c r="C16" s="33"/>
    </row>
    <row r="17" spans="1:8" x14ac:dyDescent="0.25">
      <c r="A17" s="32"/>
      <c r="B17" s="22"/>
      <c r="C17" s="33"/>
    </row>
    <row r="18" spans="1:8" x14ac:dyDescent="0.25">
      <c r="A18" s="32"/>
      <c r="B18" s="22"/>
      <c r="C18" s="33"/>
    </row>
    <row r="19" spans="1:8" x14ac:dyDescent="0.25">
      <c r="A19" s="32"/>
      <c r="B19" s="22"/>
      <c r="C19" s="33"/>
    </row>
    <row r="20" spans="1:8" x14ac:dyDescent="0.25">
      <c r="A20" s="32"/>
      <c r="B20" s="22"/>
      <c r="C20" s="34"/>
      <c r="H20" s="26"/>
    </row>
    <row r="21" spans="1:8" x14ac:dyDescent="0.25">
      <c r="A21" s="32"/>
      <c r="B21" s="22"/>
      <c r="C21" s="34"/>
      <c r="H21" s="26"/>
    </row>
    <row r="22" spans="1:8" x14ac:dyDescent="0.25">
      <c r="A22" s="32"/>
      <c r="B22" s="22"/>
      <c r="C22" s="33"/>
      <c r="H22" s="26"/>
    </row>
    <row r="23" spans="1:8" x14ac:dyDescent="0.25">
      <c r="A23" s="32"/>
      <c r="B23" s="22"/>
      <c r="C23" s="33"/>
    </row>
    <row r="24" spans="1:8" x14ac:dyDescent="0.25">
      <c r="A24" s="32"/>
      <c r="B24" s="22"/>
      <c r="C24" s="33"/>
      <c r="D24" s="40"/>
    </row>
    <row r="25" spans="1:8" x14ac:dyDescent="0.25">
      <c r="A25" s="32"/>
      <c r="B25" s="22"/>
      <c r="C25" s="33"/>
      <c r="D25" s="40"/>
    </row>
    <row r="26" spans="1:8" x14ac:dyDescent="0.25">
      <c r="A26" s="32"/>
      <c r="B26" s="22"/>
      <c r="C26" s="33"/>
      <c r="D26" s="40"/>
    </row>
    <row r="27" spans="1:8" x14ac:dyDescent="0.25">
      <c r="A27" s="32"/>
      <c r="B27" s="22"/>
      <c r="C27" s="33"/>
      <c r="D27" s="40"/>
    </row>
    <row r="28" spans="1:8" x14ac:dyDescent="0.25">
      <c r="A28" s="32"/>
      <c r="B28" s="22"/>
      <c r="C28" s="33"/>
      <c r="D28" s="40"/>
    </row>
    <row r="29" spans="1:8" x14ac:dyDescent="0.25">
      <c r="A29" s="32"/>
      <c r="B29" s="22"/>
      <c r="C29" s="33"/>
      <c r="D29" s="40"/>
    </row>
    <row r="30" spans="1:8" x14ac:dyDescent="0.25">
      <c r="A30" s="32"/>
      <c r="B30" s="22"/>
      <c r="C30" s="33"/>
      <c r="D30" s="40"/>
    </row>
    <row r="31" spans="1:8" x14ac:dyDescent="0.25">
      <c r="A31" s="32"/>
      <c r="B31" s="22"/>
      <c r="C31" s="33"/>
      <c r="D31" s="40"/>
    </row>
    <row r="32" spans="1:8" x14ac:dyDescent="0.25">
      <c r="A32" s="32"/>
      <c r="C32" s="33"/>
      <c r="D32" s="40"/>
    </row>
    <row r="33" spans="1:4" x14ac:dyDescent="0.25">
      <c r="A33" s="32"/>
      <c r="C33" s="33"/>
      <c r="D33" s="40"/>
    </row>
    <row r="34" spans="1:4" x14ac:dyDescent="0.25">
      <c r="A34" s="32"/>
      <c r="C34" s="33"/>
      <c r="D34" s="40"/>
    </row>
    <row r="35" spans="1:4" x14ac:dyDescent="0.25">
      <c r="A35" s="32"/>
      <c r="C35" s="33"/>
      <c r="D35" s="40"/>
    </row>
    <row r="36" spans="1:4" x14ac:dyDescent="0.25">
      <c r="A36" s="32"/>
      <c r="C36" s="33"/>
      <c r="D36" s="40"/>
    </row>
    <row r="37" spans="1:4" x14ac:dyDescent="0.25">
      <c r="A37" s="32"/>
      <c r="C37" s="33"/>
      <c r="D37" s="40"/>
    </row>
    <row r="38" spans="1:4" x14ac:dyDescent="0.25">
      <c r="A38" s="32"/>
      <c r="C38" s="33"/>
      <c r="D38" s="40"/>
    </row>
    <row r="39" spans="1:4" x14ac:dyDescent="0.25">
      <c r="A39" s="32"/>
      <c r="C39" s="33"/>
    </row>
    <row r="40" spans="1:4" ht="16.5" thickBot="1" x14ac:dyDescent="0.3">
      <c r="A40" s="35"/>
      <c r="B40" s="36"/>
      <c r="C40" s="37"/>
    </row>
  </sheetData>
  <sheetProtection algorithmName="SHA-512" hashValue="qA6k+fKo2K3kO5ssq/z0R70Ea8K4lE/TNhJ9pjw812KrupJYGxUdbBQQzrNYJCNN1CkL6gJspQF5LYs9IUsA6A==" saltValue="T9zyj7EAd3F9y5DM7tf5Pg==" spinCount="100000" sheet="1" objects="1" scenarios="1"/>
  <mergeCells count="2">
    <mergeCell ref="C2:H2"/>
    <mergeCell ref="C5:J5"/>
  </mergeCells>
  <pageMargins left="0.23" right="0.18" top="0.34" bottom="0.32" header="0.22" footer="0.18"/>
  <pageSetup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Button165_Click">
                <anchor moveWithCells="1" sizeWithCells="1">
                  <from>
                    <xdr:col>10</xdr:col>
                    <xdr:colOff>0</xdr:colOff>
                    <xdr:row>0</xdr:row>
                    <xdr:rowOff>0</xdr:rowOff>
                  </from>
                  <to>
                    <xdr:col>12</xdr:col>
                    <xdr:colOff>0</xdr:colOff>
                    <xdr:row>0</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8F09A71CD53E4B8A35D532A5C9478D" ma:contentTypeVersion="4" ma:contentTypeDescription="Create a new document." ma:contentTypeScope="" ma:versionID="9e63856e9d0b79a5f650d0f733ade1fd">
  <xsd:schema xmlns:xsd="http://www.w3.org/2001/XMLSchema" xmlns:xs="http://www.w3.org/2001/XMLSchema" xmlns:p="http://schemas.microsoft.com/office/2006/metadata/properties" xmlns:ns2="f771ab0f-ec15-4c51-8a1c-a1c835c2c855" targetNamespace="http://schemas.microsoft.com/office/2006/metadata/properties" ma:root="true" ma:fieldsID="2e0c2fdd592bdf31cd36d6d576f4b798" ns2:_="">
    <xsd:import namespace="f771ab0f-ec15-4c51-8a1c-a1c835c2c85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71ab0f-ec15-4c51-8a1c-a1c835c2c8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CD0C5D-EBD5-4BBA-A974-2D342884C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71ab0f-ec15-4c51-8a1c-a1c835c2c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29554E-EA30-49DE-9556-4E6E157CEC35}">
  <ds:schemaRefs>
    <ds:schemaRef ds:uri="http://schemas.microsoft.com/sharepoint/v3/contenttype/forms"/>
  </ds:schemaRefs>
</ds:datastoreItem>
</file>

<file path=customXml/itemProps3.xml><?xml version="1.0" encoding="utf-8"?>
<ds:datastoreItem xmlns:ds="http://schemas.openxmlformats.org/officeDocument/2006/customXml" ds:itemID="{E2D4CB82-345E-4A3D-9FA2-48CF2EA505A5}">
  <ds:schemaRefs>
    <ds:schemaRef ds:uri="http://purl.org/dc/elements/1.1/"/>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f771ab0f-ec15-4c51-8a1c-a1c835c2c85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Instructions</vt:lpstr>
      <vt:lpstr>Reimbursement Form</vt:lpstr>
      <vt:lpstr>Variables USNH</vt:lpstr>
      <vt:lpstr>Variables PSU</vt:lpstr>
      <vt:lpstr>Variables KSC</vt:lpstr>
      <vt:lpstr>AddMileLines</vt:lpstr>
      <vt:lpstr>BusExp</vt:lpstr>
      <vt:lpstr>BusExpLinesTemplate</vt:lpstr>
      <vt:lpstr>KSC_Mileage_Rate_table</vt:lpstr>
      <vt:lpstr>'Variables KSC'!Milage_rate_table</vt:lpstr>
      <vt:lpstr>'Variables PSU'!Milage_rate_table</vt:lpstr>
      <vt:lpstr>Milage_rate_table</vt:lpstr>
      <vt:lpstr>MilageLinesTemplate</vt:lpstr>
      <vt:lpstr>mile</vt:lpstr>
      <vt:lpstr>MileDate</vt:lpstr>
      <vt:lpstr>Instructions!Print_Area</vt:lpstr>
      <vt:lpstr>'Reimbursement Form'!Print_Area</vt:lpstr>
      <vt:lpstr>'Variables KSC'!Print_Area</vt:lpstr>
      <vt:lpstr>'Variables PSU'!Print_Area</vt:lpstr>
      <vt:lpstr>'Variables USNH'!Print_Area</vt:lpstr>
      <vt:lpstr>PSU_Mileage_Rate_Table</vt:lpstr>
      <vt:lpstr>ReturnDate</vt:lpstr>
    </vt:vector>
  </TitlesOfParts>
  <Manager/>
  <Company>University of New Hampshire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9/24/19</dc:title>
  <dc:subject/>
  <dc:creator>Controller's Office</dc:creator>
  <cp:keywords/>
  <dc:description>USNHdisbursements</dc:description>
  <cp:lastModifiedBy>Kara-Lee Bean</cp:lastModifiedBy>
  <cp:revision/>
  <dcterms:created xsi:type="dcterms:W3CDTF">1998-03-26T20:49:26Z</dcterms:created>
  <dcterms:modified xsi:type="dcterms:W3CDTF">2024-09-24T17:35:45Z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0x010100AA8F09A71CD53E4B8A35D532A5C9478D</vt:lpwstr>
  </property>
  <property fmtid="{D5CDD505-2E9C-101B-9397-08002B2CF9AE}" pid="5" name="_dlc_DocIdItemGuid">
    <vt:lpwstr>f9e12985-80d9-4c83-b043-f2c55522da93</vt:lpwstr>
  </property>
</Properties>
</file>