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360" yWindow="0" windowWidth="7272" windowHeight="6552"/>
  </bookViews>
  <sheets>
    <sheet name="2012" sheetId="1" r:id="rId1"/>
  </sheets>
  <calcPr calcId="145621"/>
</workbook>
</file>

<file path=xl/calcChain.xml><?xml version="1.0" encoding="utf-8"?>
<calcChain xmlns="http://schemas.openxmlformats.org/spreadsheetml/2006/main">
  <c r="E21" i="1" l="1"/>
  <c r="C58" i="1"/>
  <c r="D58" i="1"/>
  <c r="C57" i="1"/>
  <c r="D57" i="1" s="1"/>
  <c r="B15" i="1"/>
  <c r="B14" i="1"/>
  <c r="B13" i="1"/>
  <c r="B12" i="1"/>
  <c r="B11" i="1"/>
  <c r="E52" i="1"/>
  <c r="E51" i="1"/>
  <c r="E50" i="1"/>
  <c r="E49" i="1"/>
  <c r="E48" i="1"/>
  <c r="E47" i="1"/>
  <c r="D43" i="1"/>
  <c r="E25" i="1"/>
  <c r="E24" i="1"/>
  <c r="E23" i="1"/>
  <c r="E22" i="1"/>
  <c r="E20" i="1"/>
  <c r="E15" i="1"/>
  <c r="E14" i="1"/>
  <c r="E13" i="1"/>
  <c r="E12" i="1"/>
  <c r="E11" i="1"/>
  <c r="E10" i="1"/>
  <c r="D5" i="1"/>
  <c r="B22" i="1"/>
  <c r="B23" i="1"/>
  <c r="B24" i="1"/>
  <c r="B25" i="1"/>
  <c r="B21" i="1"/>
  <c r="E35" i="1"/>
  <c r="E38" i="1"/>
  <c r="E36" i="1"/>
  <c r="E37" i="1"/>
  <c r="D31" i="1"/>
</calcChain>
</file>

<file path=xl/sharedStrings.xml><?xml version="1.0" encoding="utf-8"?>
<sst xmlns="http://schemas.openxmlformats.org/spreadsheetml/2006/main" count="52" uniqueCount="33">
  <si>
    <t>applicable gross</t>
  </si>
  <si>
    <t>exemption</t>
  </si>
  <si>
    <t>withholding wages</t>
  </si>
  <si>
    <t>over</t>
  </si>
  <si>
    <t>not over</t>
  </si>
  <si>
    <t>withholding wage</t>
  </si>
  <si>
    <t>amt to withhold</t>
  </si>
  <si>
    <t xml:space="preserve">STATE 4M payroll </t>
  </si>
  <si>
    <t>At Least</t>
  </si>
  <si>
    <t>Less Than</t>
  </si>
  <si>
    <t>Withholding wage</t>
  </si>
  <si>
    <t>to be entered below</t>
  </si>
  <si>
    <t>W-4</t>
  </si>
  <si>
    <t xml:space="preserve">Federal </t>
  </si>
  <si>
    <t>Single on W4</t>
  </si>
  <si>
    <t>Married on W4</t>
  </si>
  <si>
    <t>Single or Married on W4</t>
  </si>
  <si>
    <t xml:space="preserve"> enter amount below</t>
  </si>
  <si>
    <t>Federal  with adjustment for NRA</t>
  </si>
  <si>
    <t>not over $175.00</t>
  </si>
  <si>
    <t xml:space="preserve"> </t>
  </si>
  <si>
    <t>2011 Jan -Dec</t>
  </si>
  <si>
    <t>2012 Jan -Dec</t>
  </si>
  <si>
    <t>not over $179.00</t>
  </si>
  <si>
    <t>not over $675.00</t>
  </si>
  <si>
    <t>Employee</t>
  </si>
  <si>
    <t>Employer</t>
  </si>
  <si>
    <t>App Gross</t>
  </si>
  <si>
    <t>Medicare -0SM</t>
  </si>
  <si>
    <t>Social Security 0SO</t>
  </si>
  <si>
    <t>Social security ytd limit</t>
  </si>
  <si>
    <t>FICA 2012</t>
  </si>
  <si>
    <t>enter gross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</si>
</sst>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indexed="18"/>
      <name val="Arial"/>
      <family val="2"/>
    </font>
    <font>
      <b/>
      <i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60"/>
      <name val="Arial"/>
      <family val="2"/>
    </font>
    <font>
      <sz val="10"/>
      <color indexed="12"/>
      <name val="Arial"/>
      <family val="2"/>
    </font>
    <font>
      <sz val="10"/>
      <color indexed="19"/>
      <name val="Arial"/>
      <family val="2"/>
    </font>
    <font>
      <b/>
      <i/>
      <sz val="10"/>
      <color indexed="12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17"/>
      </left>
      <right/>
      <top style="thick">
        <color indexed="17"/>
      </top>
      <bottom/>
      <diagonal/>
    </border>
    <border>
      <left style="thick">
        <color indexed="17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17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17"/>
      </left>
      <right/>
      <top/>
      <bottom/>
      <diagonal/>
    </border>
    <border>
      <left style="thick">
        <color indexed="17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17"/>
      </left>
      <right/>
      <top/>
      <bottom style="thick">
        <color indexed="17"/>
      </bottom>
      <diagonal/>
    </border>
    <border>
      <left/>
      <right/>
      <top/>
      <bottom style="thick">
        <color indexed="17"/>
      </bottom>
      <diagonal/>
    </border>
    <border>
      <left/>
      <right/>
      <top style="thick">
        <color indexed="14"/>
      </top>
      <bottom/>
      <diagonal/>
    </border>
    <border>
      <left style="thick">
        <color indexed="14"/>
      </left>
      <right/>
      <top style="medium">
        <color indexed="64"/>
      </top>
      <bottom/>
      <diagonal/>
    </border>
    <border>
      <left style="thick">
        <color indexed="14"/>
      </left>
      <right/>
      <top/>
      <bottom style="thin">
        <color indexed="64"/>
      </bottom>
      <diagonal/>
    </border>
    <border>
      <left style="thick">
        <color indexed="14"/>
      </left>
      <right/>
      <top/>
      <bottom/>
      <diagonal/>
    </border>
    <border>
      <left style="thick">
        <color indexed="14"/>
      </left>
      <right/>
      <top/>
      <bottom style="thick">
        <color indexed="14"/>
      </bottom>
      <diagonal/>
    </border>
    <border>
      <left/>
      <right/>
      <top/>
      <bottom style="thick">
        <color indexed="14"/>
      </bottom>
      <diagonal/>
    </border>
    <border>
      <left/>
      <right/>
      <top style="thick">
        <color indexed="17"/>
      </top>
      <bottom/>
      <diagonal/>
    </border>
    <border>
      <left/>
      <right style="thick">
        <color indexed="17"/>
      </right>
      <top style="thick">
        <color indexed="17"/>
      </top>
      <bottom/>
      <diagonal/>
    </border>
    <border>
      <left/>
      <right style="thick">
        <color indexed="17"/>
      </right>
      <top/>
      <bottom/>
      <diagonal/>
    </border>
    <border>
      <left/>
      <right style="thick">
        <color indexed="17"/>
      </right>
      <top/>
      <bottom style="thick">
        <color indexed="17"/>
      </bottom>
      <diagonal/>
    </border>
    <border>
      <left/>
      <right style="thick">
        <color indexed="14"/>
      </right>
      <top style="thick">
        <color indexed="14"/>
      </top>
      <bottom/>
      <diagonal/>
    </border>
    <border>
      <left/>
      <right style="thick">
        <color indexed="14"/>
      </right>
      <top/>
      <bottom/>
      <diagonal/>
    </border>
    <border>
      <left style="thick">
        <color indexed="14"/>
      </left>
      <right/>
      <top/>
      <bottom style="medium">
        <color indexed="64"/>
      </bottom>
      <diagonal/>
    </border>
    <border>
      <left/>
      <right style="thick">
        <color indexed="14"/>
      </right>
      <top/>
      <bottom style="thick">
        <color indexed="14"/>
      </bottom>
      <diagonal/>
    </border>
    <border>
      <left style="thick">
        <color indexed="14"/>
      </left>
      <right/>
      <top style="thick">
        <color indexed="14"/>
      </top>
      <bottom/>
      <diagonal/>
    </border>
    <border>
      <left/>
      <right/>
      <top style="thick">
        <color indexed="17"/>
      </top>
      <bottom style="medium">
        <color indexed="64"/>
      </bottom>
      <diagonal/>
    </border>
    <border>
      <left style="thick">
        <color rgb="FF0070C0"/>
      </left>
      <right/>
      <top style="thick">
        <color rgb="FF0070C0"/>
      </top>
      <bottom/>
      <diagonal/>
    </border>
    <border>
      <left/>
      <right/>
      <top style="thick">
        <color rgb="FF0070C0"/>
      </top>
      <bottom/>
      <diagonal/>
    </border>
    <border>
      <left/>
      <right/>
      <top style="thick">
        <color rgb="FF0070C0"/>
      </top>
      <bottom style="medium">
        <color indexed="64"/>
      </bottom>
      <diagonal/>
    </border>
    <border>
      <left/>
      <right style="thick">
        <color rgb="FF0070C0"/>
      </right>
      <top style="thick">
        <color rgb="FF0070C0"/>
      </top>
      <bottom/>
      <diagonal/>
    </border>
    <border>
      <left/>
      <right style="thick">
        <color rgb="FF0070C0"/>
      </right>
      <top style="medium">
        <color indexed="64"/>
      </top>
      <bottom/>
      <diagonal/>
    </border>
    <border>
      <left/>
      <right style="thick">
        <color rgb="FF0070C0"/>
      </right>
      <top/>
      <bottom/>
      <diagonal/>
    </border>
    <border>
      <left/>
      <right style="thick">
        <color rgb="FF0070C0"/>
      </right>
      <top/>
      <bottom style="medium">
        <color indexed="64"/>
      </bottom>
      <diagonal/>
    </border>
    <border>
      <left style="thick">
        <color rgb="FF0070C0"/>
      </left>
      <right/>
      <top/>
      <bottom/>
      <diagonal/>
    </border>
    <border>
      <left style="thick">
        <color rgb="FF0070C0"/>
      </left>
      <right/>
      <top/>
      <bottom style="thick">
        <color rgb="FF0070C0"/>
      </bottom>
      <diagonal/>
    </border>
    <border>
      <left/>
      <right/>
      <top/>
      <bottom style="thick">
        <color rgb="FF0070C0"/>
      </bottom>
      <diagonal/>
    </border>
    <border>
      <left/>
      <right style="medium">
        <color indexed="64"/>
      </right>
      <top/>
      <bottom style="thick">
        <color rgb="FF0070C0"/>
      </bottom>
      <diagonal/>
    </border>
    <border>
      <left/>
      <right style="thick">
        <color rgb="FF0070C0"/>
      </right>
      <top/>
      <bottom style="thick">
        <color rgb="FF0070C0"/>
      </bottom>
      <diagonal/>
    </border>
    <border>
      <left style="thick">
        <color theme="8"/>
      </left>
      <right style="thick">
        <color theme="8"/>
      </right>
      <top style="thick">
        <color theme="8"/>
      </top>
      <bottom style="thick">
        <color theme="8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0" applyFont="1"/>
    <xf numFmtId="0" fontId="0" fillId="0" borderId="0" xfId="0" applyBorder="1"/>
    <xf numFmtId="0" fontId="0" fillId="0" borderId="1" xfId="0" applyBorder="1"/>
    <xf numFmtId="0" fontId="4" fillId="0" borderId="2" xfId="0" applyFont="1" applyBorder="1"/>
    <xf numFmtId="0" fontId="2" fillId="0" borderId="3" xfId="0" applyFont="1" applyBorder="1"/>
    <xf numFmtId="0" fontId="0" fillId="0" borderId="4" xfId="0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0" fillId="0" borderId="8" xfId="0" applyBorder="1" applyProtection="1">
      <protection locked="0"/>
    </xf>
    <xf numFmtId="44" fontId="0" fillId="0" borderId="0" xfId="1" applyFont="1" applyBorder="1"/>
    <xf numFmtId="0" fontId="6" fillId="0" borderId="3" xfId="0" applyFont="1" applyBorder="1"/>
    <xf numFmtId="44" fontId="0" fillId="0" borderId="9" xfId="1" applyFont="1" applyBorder="1"/>
    <xf numFmtId="0" fontId="5" fillId="0" borderId="9" xfId="0" applyFont="1" applyBorder="1"/>
    <xf numFmtId="0" fontId="5" fillId="0" borderId="0" xfId="0" applyFont="1" applyBorder="1"/>
    <xf numFmtId="0" fontId="5" fillId="0" borderId="1" xfId="0" applyFont="1" applyBorder="1"/>
    <xf numFmtId="44" fontId="0" fillId="0" borderId="0" xfId="1" applyFont="1" applyBorder="1" applyProtection="1">
      <protection locked="0"/>
    </xf>
    <xf numFmtId="44" fontId="0" fillId="0" borderId="1" xfId="1" applyFont="1" applyBorder="1"/>
    <xf numFmtId="44" fontId="0" fillId="0" borderId="10" xfId="1" applyFont="1" applyBorder="1"/>
    <xf numFmtId="44" fontId="0" fillId="0" borderId="8" xfId="1" applyFont="1" applyBorder="1" applyProtection="1">
      <protection locked="0"/>
    </xf>
    <xf numFmtId="44" fontId="0" fillId="0" borderId="11" xfId="1" applyFont="1" applyBorder="1"/>
    <xf numFmtId="0" fontId="7" fillId="0" borderId="3" xfId="0" applyFon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2" fillId="0" borderId="15" xfId="0" applyFont="1" applyBorder="1"/>
    <xf numFmtId="0" fontId="5" fillId="0" borderId="16" xfId="0" applyFont="1" applyBorder="1"/>
    <xf numFmtId="0" fontId="0" fillId="0" borderId="17" xfId="0" applyBorder="1"/>
    <xf numFmtId="0" fontId="5" fillId="0" borderId="17" xfId="0" applyFont="1" applyBorder="1"/>
    <xf numFmtId="44" fontId="0" fillId="0" borderId="17" xfId="1" applyFont="1" applyBorder="1"/>
    <xf numFmtId="0" fontId="0" fillId="0" borderId="18" xfId="0" applyBorder="1"/>
    <xf numFmtId="0" fontId="0" fillId="0" borderId="19" xfId="0" applyBorder="1"/>
    <xf numFmtId="0" fontId="0" fillId="0" borderId="19" xfId="0" applyBorder="1" applyProtection="1">
      <protection locked="0"/>
    </xf>
    <xf numFmtId="0" fontId="3" fillId="2" borderId="0" xfId="0" applyFont="1" applyFill="1"/>
    <xf numFmtId="0" fontId="0" fillId="2" borderId="0" xfId="0" applyFill="1"/>
    <xf numFmtId="44" fontId="0" fillId="3" borderId="8" xfId="1" applyFont="1" applyFill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44" fontId="0" fillId="0" borderId="10" xfId="1" applyFont="1" applyBorder="1" applyProtection="1">
      <protection locked="0"/>
    </xf>
    <xf numFmtId="0" fontId="0" fillId="0" borderId="0" xfId="0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44" fontId="0" fillId="0" borderId="26" xfId="1" applyFont="1" applyBorder="1" applyProtection="1">
      <protection locked="0"/>
    </xf>
    <xf numFmtId="0" fontId="0" fillId="0" borderId="27" xfId="0" applyBorder="1"/>
    <xf numFmtId="0" fontId="0" fillId="4" borderId="9" xfId="0" applyFill="1" applyBorder="1"/>
    <xf numFmtId="0" fontId="0" fillId="4" borderId="0" xfId="0" applyFill="1" applyBorder="1"/>
    <xf numFmtId="44" fontId="0" fillId="4" borderId="0" xfId="1" applyFont="1" applyFill="1" applyBorder="1"/>
    <xf numFmtId="0" fontId="0" fillId="4" borderId="0" xfId="0" applyFill="1" applyBorder="1" applyAlignment="1">
      <alignment horizontal="center"/>
    </xf>
    <xf numFmtId="0" fontId="4" fillId="0" borderId="28" xfId="0" applyFont="1" applyBorder="1"/>
    <xf numFmtId="0" fontId="10" fillId="4" borderId="9" xfId="0" applyFont="1" applyFill="1" applyBorder="1"/>
    <xf numFmtId="0" fontId="10" fillId="4" borderId="0" xfId="0" applyFont="1" applyFill="1" applyBorder="1"/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44" fontId="9" fillId="0" borderId="0" xfId="1" applyFont="1" applyBorder="1" applyProtection="1">
      <protection locked="0"/>
    </xf>
    <xf numFmtId="44" fontId="0" fillId="0" borderId="1" xfId="1" applyFont="1" applyFill="1" applyBorder="1"/>
    <xf numFmtId="0" fontId="4" fillId="0" borderId="30" xfId="0" applyFont="1" applyBorder="1"/>
    <xf numFmtId="0" fontId="0" fillId="0" borderId="31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44" fontId="0" fillId="0" borderId="37" xfId="1" applyFont="1" applyBorder="1"/>
    <xf numFmtId="44" fontId="0" fillId="0" borderId="38" xfId="1" applyFont="1" applyBorder="1"/>
    <xf numFmtId="44" fontId="0" fillId="0" borderId="39" xfId="1" applyFont="1" applyBorder="1"/>
    <xf numFmtId="44" fontId="0" fillId="0" borderId="39" xfId="1" applyFont="1" applyBorder="1" applyProtection="1">
      <protection locked="0"/>
    </xf>
    <xf numFmtId="44" fontId="0" fillId="0" borderId="40" xfId="1" applyFont="1" applyBorder="1"/>
    <xf numFmtId="0" fontId="0" fillId="0" borderId="41" xfId="0" applyBorder="1"/>
    <xf numFmtId="44" fontId="13" fillId="0" borderId="0" xfId="1" applyFont="1" applyFill="1" applyBorder="1"/>
    <xf numFmtId="44" fontId="1" fillId="0" borderId="9" xfId="1" applyFont="1" applyBorder="1"/>
    <xf numFmtId="44" fontId="1" fillId="0" borderId="8" xfId="1" applyFont="1" applyBorder="1"/>
    <xf numFmtId="0" fontId="11" fillId="0" borderId="36" xfId="0" applyFont="1" applyBorder="1" applyAlignment="1"/>
    <xf numFmtId="0" fontId="1" fillId="0" borderId="32" xfId="0" applyFont="1" applyBorder="1" applyAlignment="1"/>
    <xf numFmtId="2" fontId="0" fillId="0" borderId="0" xfId="0" applyNumberFormat="1" applyBorder="1"/>
    <xf numFmtId="0" fontId="0" fillId="0" borderId="42" xfId="0" applyBorder="1"/>
    <xf numFmtId="0" fontId="5" fillId="0" borderId="9" xfId="0" applyFont="1" applyBorder="1" applyAlignment="1">
      <alignment wrapText="1"/>
    </xf>
    <xf numFmtId="0" fontId="1" fillId="0" borderId="0" xfId="0" applyFont="1"/>
    <xf numFmtId="44" fontId="0" fillId="5" borderId="0" xfId="1" applyFont="1" applyFill="1" applyBorder="1" applyProtection="1">
      <protection locked="0"/>
    </xf>
    <xf numFmtId="44" fontId="0" fillId="5" borderId="0" xfId="1" applyFont="1" applyFill="1" applyBorder="1"/>
    <xf numFmtId="44" fontId="0" fillId="5" borderId="1" xfId="1" applyFont="1" applyFill="1" applyBorder="1"/>
    <xf numFmtId="0" fontId="8" fillId="0" borderId="17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0" fillId="0" borderId="29" xfId="0" applyBorder="1" applyAlignment="1">
      <alignment horizontal="center"/>
    </xf>
  </cellXfs>
  <cellStyles count="2">
    <cellStyle name="Currency" xfId="1" builtinId="4"/>
    <cellStyle name="Normal" xfId="0" builtinId="0"/>
  </cellStyles>
  <dxfs count="4">
    <dxf>
      <font>
        <strike val="0"/>
        <condense val="0"/>
        <extend val="0"/>
      </font>
      <fill>
        <patternFill>
          <bgColor indexed="8"/>
        </patternFill>
      </fill>
    </dxf>
    <dxf>
      <fill>
        <patternFill>
          <bgColor theme="1"/>
        </patternFill>
      </fill>
    </dxf>
    <dxf>
      <font>
        <strike val="0"/>
        <condense val="0"/>
        <extend val="0"/>
      </font>
      <fill>
        <patternFill>
          <bgColor indexed="8"/>
        </patternFill>
      </fill>
    </dxf>
    <dxf>
      <fill>
        <patternFill>
          <bgColor indexed="8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542925</xdr:colOff>
      <xdr:row>0</xdr:row>
      <xdr:rowOff>85725</xdr:rowOff>
    </xdr:from>
    <xdr:to>
      <xdr:col>7</xdr:col>
      <xdr:colOff>85725</xdr:colOff>
      <xdr:row>0</xdr:row>
      <xdr:rowOff>1085850</xdr:rowOff>
    </xdr:to>
    <xdr:sp macro="" textlink="">
      <xdr:nvSpPr>
        <xdr:cNvPr id="3" name="TextBox 2"/>
        <xdr:cNvSpPr txBox="1"/>
      </xdr:nvSpPr>
      <xdr:spPr>
        <a:xfrm>
          <a:off x="3990975" y="85725"/>
          <a:ext cx="4781550" cy="1000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Enter the applicable</a:t>
          </a:r>
          <a:r>
            <a:rPr lang="en-US" sz="1100" b="1" baseline="0"/>
            <a:t> gross from the right or from PEIDTOT ( 0FW, 0SW)</a:t>
          </a:r>
        </a:p>
        <a:p>
          <a:r>
            <a:rPr lang="en-US" sz="1100" b="1" baseline="0"/>
            <a:t>Enter the W4 exemptions &gt; withholding wages are calculated.</a:t>
          </a:r>
        </a:p>
        <a:p>
          <a:r>
            <a:rPr lang="en-US" sz="1100" b="1" baseline="0"/>
            <a:t>Enter the withholding wages in the yellow highlighted box into the the appropriate table below based on the wage range</a:t>
          </a:r>
        </a:p>
        <a:p>
          <a:r>
            <a:rPr lang="en-US" sz="1100" b="1" baseline="0"/>
            <a:t>Use the State table to calculate state withholding estimates (This is Montana's). </a:t>
          </a:r>
        </a:p>
        <a:p>
          <a:endParaRPr lang="en-US" sz="1100" b="1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4"/>
  <sheetViews>
    <sheetView tabSelected="1" workbookViewId="0">
      <selection activeCell="R1" sqref="Q1:R1"/>
    </sheetView>
  </sheetViews>
  <sheetFormatPr defaultRowHeight="13.2" x14ac:dyDescent="0.25"/>
  <cols>
    <col min="1" max="1" width="1.33203125" style="35" customWidth="1"/>
    <col min="2" max="2" width="16.5546875" customWidth="1"/>
    <col min="3" max="3" width="11.44140625" bestFit="1" customWidth="1"/>
    <col min="4" max="4" width="16.88671875" customWidth="1"/>
    <col min="5" max="5" width="15.5546875" bestFit="1" customWidth="1"/>
    <col min="6" max="6" width="14.88671875" bestFit="1" customWidth="1"/>
  </cols>
  <sheetData>
    <row r="1" spans="1:7" ht="90" customHeight="1" thickBot="1" x14ac:dyDescent="0.3"/>
    <row r="2" spans="1:7" s="1" customFormat="1" ht="14.4" thickTop="1" thickBot="1" x14ac:dyDescent="0.3">
      <c r="A2" s="34"/>
      <c r="B2" s="4" t="s">
        <v>13</v>
      </c>
      <c r="C2" s="85" t="s">
        <v>22</v>
      </c>
      <c r="D2" s="86"/>
      <c r="E2" s="37"/>
      <c r="F2" s="37"/>
      <c r="G2" s="38"/>
    </row>
    <row r="3" spans="1:7" x14ac:dyDescent="0.25">
      <c r="B3" s="5"/>
      <c r="C3" s="54" t="s">
        <v>12</v>
      </c>
      <c r="D3" s="6"/>
      <c r="E3" s="6"/>
      <c r="F3" s="7"/>
      <c r="G3" s="39"/>
    </row>
    <row r="4" spans="1:7" x14ac:dyDescent="0.25">
      <c r="B4" s="8" t="s">
        <v>0</v>
      </c>
      <c r="C4" s="9" t="s">
        <v>1</v>
      </c>
      <c r="D4" s="9" t="s">
        <v>2</v>
      </c>
      <c r="E4" s="2"/>
      <c r="F4" s="3"/>
      <c r="G4" s="39"/>
    </row>
    <row r="5" spans="1:7" ht="13.8" thickBot="1" x14ac:dyDescent="0.3">
      <c r="B5" s="40">
        <v>4000</v>
      </c>
      <c r="C5" s="10">
        <v>2</v>
      </c>
      <c r="D5" s="36">
        <f>B5-(C5*316.67)</f>
        <v>3366.66</v>
      </c>
      <c r="E5" s="83" t="s">
        <v>17</v>
      </c>
      <c r="F5" s="84"/>
      <c r="G5" s="39"/>
    </row>
    <row r="6" spans="1:7" ht="13.8" thickBot="1" x14ac:dyDescent="0.3">
      <c r="B6" s="47"/>
      <c r="C6" s="48"/>
      <c r="D6" s="49"/>
      <c r="E6" s="50"/>
      <c r="F6" s="41"/>
      <c r="G6" s="39"/>
    </row>
    <row r="7" spans="1:7" x14ac:dyDescent="0.25">
      <c r="B7" s="12" t="s">
        <v>14</v>
      </c>
      <c r="C7" s="6"/>
      <c r="D7" s="6"/>
      <c r="E7" s="7"/>
      <c r="F7" s="2"/>
      <c r="G7" s="39"/>
    </row>
    <row r="8" spans="1:7" x14ac:dyDescent="0.25">
      <c r="B8" s="70" t="s">
        <v>23</v>
      </c>
      <c r="C8" s="2">
        <v>0</v>
      </c>
      <c r="D8" s="2"/>
      <c r="E8" s="3">
        <v>0</v>
      </c>
      <c r="F8" s="2"/>
      <c r="G8" s="39"/>
    </row>
    <row r="9" spans="1:7" x14ac:dyDescent="0.25">
      <c r="B9" s="14" t="s">
        <v>3</v>
      </c>
      <c r="C9" s="15" t="s">
        <v>4</v>
      </c>
      <c r="D9" s="15" t="s">
        <v>5</v>
      </c>
      <c r="E9" s="16" t="s">
        <v>6</v>
      </c>
      <c r="F9" s="2"/>
      <c r="G9" s="39"/>
    </row>
    <row r="10" spans="1:7" x14ac:dyDescent="0.25">
      <c r="B10" s="13">
        <v>179</v>
      </c>
      <c r="C10" s="11">
        <v>904</v>
      </c>
      <c r="D10" s="17">
        <v>0</v>
      </c>
      <c r="E10" s="18">
        <f>(D10-179)*0.1</f>
        <v>-17.900000000000002</v>
      </c>
      <c r="F10" s="2"/>
      <c r="G10" s="39"/>
    </row>
    <row r="11" spans="1:7" x14ac:dyDescent="0.25">
      <c r="B11" s="13">
        <f>C10</f>
        <v>904</v>
      </c>
      <c r="C11" s="11">
        <v>3125</v>
      </c>
      <c r="D11" s="17">
        <v>0</v>
      </c>
      <c r="E11" s="18">
        <f>((D11-904)*0.15)+72.5</f>
        <v>-63.099999999999994</v>
      </c>
      <c r="F11" s="2"/>
      <c r="G11" s="39"/>
    </row>
    <row r="12" spans="1:7" ht="23.25" customHeight="1" x14ac:dyDescent="0.25">
      <c r="B12" s="13">
        <f>C11</f>
        <v>3125</v>
      </c>
      <c r="C12" s="11">
        <v>7317</v>
      </c>
      <c r="D12" s="78">
        <v>3366.66</v>
      </c>
      <c r="E12" s="80">
        <f>((D12-3125)*0.25)+406.65</f>
        <v>467.06499999999994</v>
      </c>
      <c r="F12" s="2"/>
      <c r="G12" s="39"/>
    </row>
    <row r="13" spans="1:7" x14ac:dyDescent="0.25">
      <c r="B13" s="13">
        <f>C12</f>
        <v>7317</v>
      </c>
      <c r="C13" s="11">
        <v>15067</v>
      </c>
      <c r="D13" s="17">
        <v>0</v>
      </c>
      <c r="E13" s="18">
        <f>((D13-7317)*0.28)+1453.65</f>
        <v>-595.11000000000013</v>
      </c>
      <c r="F13" s="2"/>
      <c r="G13" s="39"/>
    </row>
    <row r="14" spans="1:7" x14ac:dyDescent="0.25">
      <c r="B14" s="13">
        <f>C13</f>
        <v>15067</v>
      </c>
      <c r="C14" s="11">
        <v>32542</v>
      </c>
      <c r="D14" s="17"/>
      <c r="E14" s="18">
        <f>((D14-15067*0.33)+3623.65)</f>
        <v>-1348.4600000000005</v>
      </c>
      <c r="F14" s="2"/>
      <c r="G14" s="39"/>
    </row>
    <row r="15" spans="1:7" ht="13.8" thickBot="1" x14ac:dyDescent="0.3">
      <c r="B15" s="19">
        <f>C14</f>
        <v>32542</v>
      </c>
      <c r="C15" s="71" t="s">
        <v>20</v>
      </c>
      <c r="D15" s="20"/>
      <c r="E15" s="21">
        <f>((D15-32542)*0.35)+9390.4</f>
        <v>-1999.2999999999993</v>
      </c>
      <c r="F15" s="2"/>
      <c r="G15" s="39"/>
    </row>
    <row r="16" spans="1:7" ht="13.8" thickBot="1" x14ac:dyDescent="0.3">
      <c r="B16" s="52"/>
      <c r="C16" s="53"/>
      <c r="D16" s="53"/>
      <c r="E16" s="53"/>
      <c r="F16" s="2"/>
      <c r="G16" s="39"/>
    </row>
    <row r="17" spans="2:7" x14ac:dyDescent="0.25">
      <c r="B17" s="22" t="s">
        <v>15</v>
      </c>
      <c r="C17" s="6"/>
      <c r="D17" s="6"/>
      <c r="E17" s="7"/>
      <c r="F17" s="2"/>
      <c r="G17" s="39"/>
    </row>
    <row r="18" spans="2:7" x14ac:dyDescent="0.25">
      <c r="B18" s="70" t="s">
        <v>24</v>
      </c>
      <c r="C18" s="2"/>
      <c r="D18" s="2"/>
      <c r="E18" s="57">
        <v>0</v>
      </c>
      <c r="F18" s="2"/>
      <c r="G18" s="39"/>
    </row>
    <row r="19" spans="2:7" x14ac:dyDescent="0.25">
      <c r="B19" s="14" t="s">
        <v>3</v>
      </c>
      <c r="C19" s="15" t="s">
        <v>4</v>
      </c>
      <c r="D19" s="15" t="s">
        <v>5</v>
      </c>
      <c r="E19" s="16" t="s">
        <v>6</v>
      </c>
      <c r="F19" s="2"/>
      <c r="G19" s="39"/>
    </row>
    <row r="20" spans="2:7" x14ac:dyDescent="0.25">
      <c r="B20" s="13">
        <v>675</v>
      </c>
      <c r="C20" s="11">
        <v>2125</v>
      </c>
      <c r="D20" s="56"/>
      <c r="E20" s="18">
        <f>(D20-675)*0.1</f>
        <v>-67.5</v>
      </c>
      <c r="F20" s="2"/>
      <c r="G20" s="39"/>
    </row>
    <row r="21" spans="2:7" x14ac:dyDescent="0.25">
      <c r="B21" s="13">
        <f>C20</f>
        <v>2125</v>
      </c>
      <c r="C21" s="11">
        <v>6567</v>
      </c>
      <c r="D21" s="17"/>
      <c r="E21" s="18">
        <f>((D21-2125)*0.15)+145</f>
        <v>-173.75</v>
      </c>
      <c r="F21" s="2"/>
      <c r="G21" s="39"/>
    </row>
    <row r="22" spans="2:7" x14ac:dyDescent="0.25">
      <c r="B22" s="13">
        <f t="shared" ref="B22:B25" si="0">C21</f>
        <v>6567</v>
      </c>
      <c r="C22" s="11">
        <v>12567</v>
      </c>
      <c r="D22" s="17"/>
      <c r="E22" s="18">
        <f>((D22-6567)*0.25)+811.3</f>
        <v>-830.45</v>
      </c>
      <c r="F22" s="2"/>
      <c r="G22" s="39"/>
    </row>
    <row r="23" spans="2:7" x14ac:dyDescent="0.25">
      <c r="B23" s="13">
        <f t="shared" si="0"/>
        <v>12567</v>
      </c>
      <c r="C23" s="11">
        <v>18796</v>
      </c>
      <c r="D23" s="17"/>
      <c r="E23" s="18">
        <f>((D23-12567)*0.28)+2311.3</f>
        <v>-1207.46</v>
      </c>
      <c r="F23" s="2"/>
      <c r="G23" s="39"/>
    </row>
    <row r="24" spans="2:7" x14ac:dyDescent="0.25">
      <c r="B24" s="13">
        <f t="shared" si="0"/>
        <v>18796</v>
      </c>
      <c r="C24" s="11">
        <v>33038</v>
      </c>
      <c r="D24" s="17"/>
      <c r="E24" s="18">
        <f>((D24-18796)*0.33)+4055.42</f>
        <v>-2147.2600000000002</v>
      </c>
      <c r="F24" s="2"/>
      <c r="G24" s="39"/>
    </row>
    <row r="25" spans="2:7" ht="13.8" thickBot="1" x14ac:dyDescent="0.3">
      <c r="B25" s="13">
        <f t="shared" si="0"/>
        <v>33038</v>
      </c>
      <c r="C25" s="71" t="s">
        <v>20</v>
      </c>
      <c r="D25" s="20"/>
      <c r="E25" s="21">
        <f>((D25-33038)*0.35)+8755.28</f>
        <v>-2808.0199999999986</v>
      </c>
      <c r="F25" s="2"/>
      <c r="G25" s="39"/>
    </row>
    <row r="26" spans="2:7" ht="13.8" thickBot="1" x14ac:dyDescent="0.3">
      <c r="B26" s="23"/>
      <c r="C26" s="24"/>
      <c r="D26" s="24"/>
      <c r="E26" s="24"/>
      <c r="F26" s="24"/>
      <c r="G26" s="39"/>
    </row>
    <row r="27" spans="2:7" ht="14.4" thickTop="1" thickBot="1" x14ac:dyDescent="0.3">
      <c r="G27" s="42"/>
    </row>
    <row r="28" spans="2:7" ht="14.4" thickTop="1" thickBot="1" x14ac:dyDescent="0.3">
      <c r="B28" s="51" t="s">
        <v>7</v>
      </c>
      <c r="C28" s="25"/>
      <c r="D28" s="25"/>
      <c r="E28" s="25"/>
      <c r="F28" s="25"/>
    </row>
    <row r="29" spans="2:7" ht="13.8" thickTop="1" x14ac:dyDescent="0.25">
      <c r="B29" s="26"/>
      <c r="C29" s="55" t="s">
        <v>12</v>
      </c>
      <c r="D29" s="6"/>
      <c r="E29" s="6"/>
      <c r="F29" s="7"/>
      <c r="G29" s="43"/>
    </row>
    <row r="30" spans="2:7" x14ac:dyDescent="0.25">
      <c r="B30" s="27" t="s">
        <v>0</v>
      </c>
      <c r="C30" s="9" t="s">
        <v>1</v>
      </c>
      <c r="D30" s="9" t="s">
        <v>2</v>
      </c>
      <c r="E30" s="2"/>
      <c r="F30" s="3"/>
      <c r="G30" s="44"/>
    </row>
    <row r="31" spans="2:7" ht="13.8" thickBot="1" x14ac:dyDescent="0.3">
      <c r="B31" s="45">
        <v>4000</v>
      </c>
      <c r="C31" s="10">
        <v>2</v>
      </c>
      <c r="D31" s="36">
        <f>((B31*12)-(C31*1900))/12</f>
        <v>3683.3333333333335</v>
      </c>
      <c r="E31" s="83" t="s">
        <v>11</v>
      </c>
      <c r="F31" s="84"/>
      <c r="G31" s="44"/>
    </row>
    <row r="32" spans="2:7" x14ac:dyDescent="0.25">
      <c r="B32" s="28"/>
      <c r="C32" s="2"/>
      <c r="D32" s="2"/>
      <c r="E32" s="2"/>
      <c r="F32" s="2"/>
      <c r="G32" s="44"/>
    </row>
    <row r="33" spans="2:7" x14ac:dyDescent="0.25">
      <c r="B33" s="81" t="s">
        <v>16</v>
      </c>
      <c r="C33" s="82"/>
      <c r="D33" s="2"/>
      <c r="E33" s="2"/>
      <c r="F33" s="2"/>
      <c r="G33" s="44"/>
    </row>
    <row r="34" spans="2:7" x14ac:dyDescent="0.25">
      <c r="B34" s="29" t="s">
        <v>8</v>
      </c>
      <c r="C34" s="15" t="s">
        <v>9</v>
      </c>
      <c r="D34" s="15" t="s">
        <v>10</v>
      </c>
      <c r="E34" s="15" t="s">
        <v>6</v>
      </c>
      <c r="F34" s="2"/>
      <c r="G34" s="44"/>
    </row>
    <row r="35" spans="2:7" x14ac:dyDescent="0.25">
      <c r="B35" s="30">
        <v>0</v>
      </c>
      <c r="C35" s="11">
        <v>583</v>
      </c>
      <c r="D35" s="17"/>
      <c r="E35" s="69">
        <f>ROUND(D35*0.018,0)</f>
        <v>0</v>
      </c>
      <c r="F35" s="2"/>
      <c r="G35" s="44"/>
    </row>
    <row r="36" spans="2:7" x14ac:dyDescent="0.25">
      <c r="B36" s="30">
        <v>583</v>
      </c>
      <c r="C36" s="11">
        <v>1250</v>
      </c>
      <c r="D36" s="17"/>
      <c r="E36" s="11">
        <f>ROUND((D36-583)*0.044+11,0)</f>
        <v>-15</v>
      </c>
      <c r="F36" s="2"/>
      <c r="G36" s="44"/>
    </row>
    <row r="37" spans="2:7" x14ac:dyDescent="0.25">
      <c r="B37" s="30">
        <v>1250</v>
      </c>
      <c r="C37" s="11">
        <v>10000</v>
      </c>
      <c r="D37" s="78">
        <v>3683.33</v>
      </c>
      <c r="E37" s="79">
        <f>ROUND((D37-1250)*0.06+40,0)</f>
        <v>186</v>
      </c>
      <c r="F37" s="2"/>
      <c r="G37" s="44"/>
    </row>
    <row r="38" spans="2:7" x14ac:dyDescent="0.25">
      <c r="B38" s="30">
        <v>10000</v>
      </c>
      <c r="C38" s="11"/>
      <c r="D38" s="17"/>
      <c r="E38" s="11">
        <f>(D38-10000)*0.066</f>
        <v>-660</v>
      </c>
      <c r="F38" s="2"/>
      <c r="G38" s="44"/>
    </row>
    <row r="39" spans="2:7" ht="13.8" thickBot="1" x14ac:dyDescent="0.3">
      <c r="B39" s="31"/>
      <c r="C39" s="32"/>
      <c r="D39" s="33"/>
      <c r="E39" s="32"/>
      <c r="F39" s="32"/>
      <c r="G39" s="44"/>
    </row>
    <row r="40" spans="2:7" ht="14.4" thickTop="1" thickBot="1" x14ac:dyDescent="0.3">
      <c r="G40" s="46"/>
    </row>
    <row r="41" spans="2:7" ht="14.4" thickTop="1" thickBot="1" x14ac:dyDescent="0.3">
      <c r="B41" s="58" t="s">
        <v>18</v>
      </c>
      <c r="C41" s="59"/>
      <c r="D41" s="59"/>
      <c r="E41" s="73" t="s">
        <v>21</v>
      </c>
      <c r="F41" s="60"/>
    </row>
    <row r="42" spans="2:7" x14ac:dyDescent="0.25">
      <c r="B42" s="8" t="s">
        <v>0</v>
      </c>
      <c r="C42" s="9" t="s">
        <v>1</v>
      </c>
      <c r="D42" s="9" t="s">
        <v>2</v>
      </c>
      <c r="F42" s="61"/>
    </row>
    <row r="43" spans="2:7" ht="13.8" thickBot="1" x14ac:dyDescent="0.3">
      <c r="B43" s="40"/>
      <c r="C43" s="10"/>
      <c r="D43" s="36">
        <f>B43-(C43*308.33)+179.17</f>
        <v>179.17</v>
      </c>
      <c r="F43" s="62"/>
    </row>
    <row r="44" spans="2:7" ht="13.8" thickBot="1" x14ac:dyDescent="0.3">
      <c r="B44" s="12" t="s">
        <v>14</v>
      </c>
      <c r="C44" s="6"/>
      <c r="D44" s="6"/>
      <c r="E44" s="7"/>
      <c r="F44" s="72"/>
    </row>
    <row r="45" spans="2:7" x14ac:dyDescent="0.25">
      <c r="B45" s="70" t="s">
        <v>19</v>
      </c>
      <c r="C45" s="2">
        <v>0</v>
      </c>
      <c r="D45" s="2"/>
      <c r="E45" s="3">
        <v>0</v>
      </c>
      <c r="F45" s="61"/>
    </row>
    <row r="46" spans="2:7" x14ac:dyDescent="0.25">
      <c r="B46" s="14" t="s">
        <v>3</v>
      </c>
      <c r="C46" s="15" t="s">
        <v>4</v>
      </c>
      <c r="D46" s="15" t="s">
        <v>5</v>
      </c>
      <c r="E46" s="16" t="s">
        <v>6</v>
      </c>
      <c r="F46" s="62"/>
    </row>
    <row r="47" spans="2:7" x14ac:dyDescent="0.25">
      <c r="B47" s="13">
        <v>179</v>
      </c>
      <c r="C47" s="11">
        <v>904</v>
      </c>
      <c r="D47" s="17"/>
      <c r="E47" s="18">
        <f>(D47-179)*0.1</f>
        <v>-17.900000000000002</v>
      </c>
      <c r="F47" s="62"/>
    </row>
    <row r="48" spans="2:7" x14ac:dyDescent="0.25">
      <c r="B48" s="13">
        <v>904</v>
      </c>
      <c r="C48" s="11">
        <v>3125</v>
      </c>
      <c r="D48" s="17"/>
      <c r="E48" s="18">
        <f>((D48-904)*0.15)+72.5</f>
        <v>-63.099999999999994</v>
      </c>
      <c r="F48" s="62"/>
    </row>
    <row r="49" spans="2:6" x14ac:dyDescent="0.25">
      <c r="B49" s="13">
        <v>3125</v>
      </c>
      <c r="C49" s="11">
        <v>7317</v>
      </c>
      <c r="D49" s="17"/>
      <c r="E49" s="18">
        <f>((D49-3125)*0.25)+406.65</f>
        <v>-374.6</v>
      </c>
      <c r="F49" s="62"/>
    </row>
    <row r="50" spans="2:6" x14ac:dyDescent="0.25">
      <c r="B50" s="13">
        <v>7317</v>
      </c>
      <c r="C50" s="11">
        <v>15067</v>
      </c>
      <c r="D50" s="17"/>
      <c r="E50" s="18">
        <f>((D50-7317)*0.28)+1453.65</f>
        <v>-595.11000000000013</v>
      </c>
      <c r="F50" s="62"/>
    </row>
    <row r="51" spans="2:6" x14ac:dyDescent="0.25">
      <c r="B51" s="13">
        <v>15067</v>
      </c>
      <c r="C51" s="11">
        <v>32542</v>
      </c>
      <c r="D51" s="17"/>
      <c r="E51" s="18">
        <f>((D51-15067*0.33)+3623.65)</f>
        <v>-1348.4600000000005</v>
      </c>
      <c r="F51" s="62"/>
    </row>
    <row r="52" spans="2:6" ht="13.8" thickBot="1" x14ac:dyDescent="0.3">
      <c r="B52" s="19">
        <v>32542</v>
      </c>
      <c r="C52" s="71" t="s">
        <v>20</v>
      </c>
      <c r="D52" s="20"/>
      <c r="E52" s="21">
        <f>((D52-32542)*0.35)+9390.4</f>
        <v>-1999.2999999999993</v>
      </c>
      <c r="F52" s="62"/>
    </row>
    <row r="53" spans="2:6" x14ac:dyDescent="0.25">
      <c r="B53" s="63"/>
      <c r="C53" s="11"/>
      <c r="D53" s="17"/>
      <c r="E53" s="18"/>
      <c r="F53" s="62"/>
    </row>
    <row r="54" spans="2:6" ht="13.8" thickBot="1" x14ac:dyDescent="0.3">
      <c r="B54" s="64"/>
      <c r="C54" s="65"/>
      <c r="D54" s="66"/>
      <c r="E54" s="67"/>
      <c r="F54" s="68"/>
    </row>
    <row r="55" spans="2:6" ht="14.4" thickTop="1" thickBot="1" x14ac:dyDescent="0.3">
      <c r="E55" s="77" t="s">
        <v>32</v>
      </c>
    </row>
    <row r="56" spans="2:6" ht="13.8" thickBot="1" x14ac:dyDescent="0.3">
      <c r="B56" s="12" t="s">
        <v>31</v>
      </c>
      <c r="C56" s="6" t="s">
        <v>25</v>
      </c>
      <c r="D56" s="6" t="s">
        <v>26</v>
      </c>
      <c r="E56" s="7" t="s">
        <v>27</v>
      </c>
    </row>
    <row r="57" spans="2:6" ht="14.4" thickTop="1" thickBot="1" x14ac:dyDescent="0.3">
      <c r="B57" s="14" t="s">
        <v>28</v>
      </c>
      <c r="C57" s="74">
        <f>E57*0.0145</f>
        <v>58</v>
      </c>
      <c r="D57" s="74">
        <f>C57</f>
        <v>58</v>
      </c>
      <c r="E57" s="75">
        <v>4000</v>
      </c>
    </row>
    <row r="58" spans="2:6" ht="27" thickTop="1" x14ac:dyDescent="0.25">
      <c r="B58" s="76" t="s">
        <v>29</v>
      </c>
      <c r="C58" s="74">
        <f>E57*0.062</f>
        <v>248</v>
      </c>
      <c r="D58" s="74">
        <f>E57*0.062</f>
        <v>248</v>
      </c>
      <c r="E58" s="16"/>
    </row>
    <row r="59" spans="2:6" x14ac:dyDescent="0.25">
      <c r="B59" s="13"/>
      <c r="C59" s="11"/>
      <c r="D59" s="17"/>
      <c r="E59" s="18"/>
    </row>
    <row r="60" spans="2:6" x14ac:dyDescent="0.25">
      <c r="B60" s="70" t="s">
        <v>30</v>
      </c>
      <c r="C60" s="11"/>
      <c r="D60" s="17"/>
      <c r="E60" s="18">
        <v>110100</v>
      </c>
    </row>
    <row r="61" spans="2:6" x14ac:dyDescent="0.25">
      <c r="B61" s="13"/>
      <c r="C61" s="11"/>
      <c r="D61" s="17"/>
      <c r="E61" s="18"/>
    </row>
    <row r="62" spans="2:6" x14ac:dyDescent="0.25">
      <c r="B62" s="13"/>
      <c r="C62" s="11"/>
      <c r="D62" s="17"/>
      <c r="E62" s="18"/>
    </row>
    <row r="63" spans="2:6" x14ac:dyDescent="0.25">
      <c r="B63" s="13"/>
      <c r="C63" s="11"/>
      <c r="D63" s="17"/>
      <c r="E63" s="18"/>
    </row>
    <row r="64" spans="2:6" ht="13.8" thickBot="1" x14ac:dyDescent="0.3">
      <c r="B64" s="19"/>
      <c r="C64" s="71"/>
      <c r="D64" s="20"/>
      <c r="E64" s="21"/>
    </row>
  </sheetData>
  <mergeCells count="4">
    <mergeCell ref="B33:C33"/>
    <mergeCell ref="E5:F5"/>
    <mergeCell ref="E31:F31"/>
    <mergeCell ref="C2:D2"/>
  </mergeCells>
  <phoneticPr fontId="12" type="noConversion"/>
  <conditionalFormatting sqref="E20:E25 E36:E38">
    <cfRule type="cellIs" dxfId="3" priority="17" stopIfTrue="1" operator="lessThan">
      <formula>0</formula>
    </cfRule>
  </conditionalFormatting>
  <conditionalFormatting sqref="E18 E10:E15 E47:E54">
    <cfRule type="cellIs" dxfId="2" priority="18" stopIfTrue="1" operator="lessThan">
      <formula>0</formula>
    </cfRule>
  </conditionalFormatting>
  <conditionalFormatting sqref="E35">
    <cfRule type="cellIs" dxfId="1" priority="2" operator="lessThan">
      <formula>1</formula>
    </cfRule>
  </conditionalFormatting>
  <conditionalFormatting sqref="E59:E64">
    <cfRule type="cellIs" dxfId="0" priority="1" stopIfTrue="1" operator="lessThan">
      <formula>0</formula>
    </cfRule>
  </conditionalFormatting>
  <dataValidations xWindow="1076" yWindow="596" count="15">
    <dataValidation type="decimal" allowBlank="1" showInputMessage="1" showErrorMessage="1" errorTitle="NOT in range" prompt="must be specified range" sqref="D50">
      <formula1>B50+0.01</formula1>
      <formula2>C50</formula2>
    </dataValidation>
    <dataValidation type="decimal" allowBlank="1" showInputMessage="1" showErrorMessage="1" sqref="D8 D45">
      <formula1>0</formula1>
      <formula2>B8</formula2>
    </dataValidation>
    <dataValidation type="decimal" errorStyle="warning" allowBlank="1" showInputMessage="1" showErrorMessage="1" errorTitle="NOT in range" prompt="must be specified range" sqref="D12 D49">
      <formula1>B12-0.01</formula1>
      <formula2>C12</formula2>
    </dataValidation>
    <dataValidation type="decimal" errorStyle="warning" allowBlank="1" showInputMessage="1" showErrorMessage="1" errorTitle="NOT in range" prompt="must be specified range" sqref="D10:D11 D20:D25 D47:D48 D53:D54 D13">
      <formula1>B10+0.01</formula1>
      <formula2>C10</formula2>
    </dataValidation>
    <dataValidation type="decimal" allowBlank="1" showInputMessage="1" showErrorMessage="1" errorTitle="not in range" prompt="must be specified range" sqref="D14:D15 D51:D52">
      <formula1>B14+0.01</formula1>
      <formula2>C14</formula2>
    </dataValidation>
    <dataValidation type="decimal" errorStyle="warning" operator="lessThan" allowBlank="1" showInputMessage="1" showErrorMessage="1" errorTitle="must be in specified range" prompt="must be specified range" sqref="D35">
      <formula1>583</formula1>
    </dataValidation>
    <dataValidation type="decimal" errorStyle="warning" allowBlank="1" showInputMessage="1" showErrorMessage="1" errorTitle="must be in range " prompt="must be specified range" sqref="D36">
      <formula1>583</formula1>
      <formula2>1249.99</formula2>
    </dataValidation>
    <dataValidation type="decimal" errorStyle="warning" allowBlank="1" showInputMessage="1" showErrorMessage="1" errorTitle="must be in range" prompt="must be specified range" sqref="D37">
      <formula1>1250</formula1>
      <formula2>9999.99</formula2>
    </dataValidation>
    <dataValidation type="decimal" errorStyle="warning" operator="greaterThanOrEqual" allowBlank="1" showInputMessage="1" showErrorMessage="1" errorTitle="must be in range" prompt="must be specified range" sqref="D38">
      <formula1>10000</formula1>
    </dataValidation>
    <dataValidation allowBlank="1" showInputMessage="1" showErrorMessage="1" promptTitle="Taxable Gross (See PEIDTOT)" prompt="Gross Wage_x000a_- CHOICES deduction _x000a_- Parking deduction_x000a_- Retirement deduction_x000a_ - Annuity deductions_x000a_ - Misc deferred_x000a_" sqref="B43 B5"/>
    <dataValidation allowBlank="1" showInputMessage="1" showErrorMessage="1" promptTitle="See above" prompt="Should equal Federal applicable gross" sqref="B31"/>
    <dataValidation allowBlank="1" showInputMessage="1" showErrorMessage="1" promptTitle="No cents" prompt="Round to nearest dollar" sqref="E35:E38"/>
    <dataValidation allowBlank="1" showInputMessage="1" showErrorMessage="1" promptTitle="enter below" prompt="enter this number unter withholding wages below" sqref="D43"/>
    <dataValidation type="whole" allowBlank="1" showInputMessage="1" showErrorMessage="1" promptTitle="Exemptions from W4 " prompt="Enter Exemption from W4 or PDADEDN 0fw" sqref="C43">
      <formula1>0</formula1>
      <formula2>1</formula2>
    </dataValidation>
    <dataValidation allowBlank="1" showInputMessage="1" showErrorMessage="1" promptTitle="enter below" prompt="Enter in Single or Married table (determined from W4)" sqref="D5"/>
  </dataValidations>
  <pageMargins left="0" right="0" top="0" bottom="0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2012</vt:lpstr>
    </vt:vector>
  </TitlesOfParts>
  <Company>Montana State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GJarrett</dc:creator>
  <cp:lastModifiedBy>Dawn Watkins</cp:lastModifiedBy>
  <cp:lastPrinted>2002-06-13T20:50:33Z</cp:lastPrinted>
  <dcterms:created xsi:type="dcterms:W3CDTF">2002-06-12T19:54:26Z</dcterms:created>
  <dcterms:modified xsi:type="dcterms:W3CDTF">2012-05-01T22:03:35Z</dcterms:modified>
</cp:coreProperties>
</file>